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 21June2021\ฐานข้อมูล เครื่อง Dell\"/>
    </mc:Choice>
  </mc:AlternateContent>
  <xr:revisionPtr revIDLastSave="0" documentId="13_ncr:1_{2648D5A0-22C8-40F4-9DFC-19AE9AEFB3C9}" xr6:coauthVersionLast="47" xr6:coauthVersionMax="47" xr10:uidLastSave="{00000000-0000-0000-0000-000000000000}"/>
  <bookViews>
    <workbookView xWindow="-120" yWindow="-120" windowWidth="29040" windowHeight="15720" tabRatio="686" activeTab="2" xr2:uid="{00000000-000D-0000-FFFF-FFFF00000000}"/>
  </bookViews>
  <sheets>
    <sheet name="ฐานข้อมูล" sheetId="21" r:id="rId1"/>
    <sheet name="ปก" sheetId="17" r:id="rId2"/>
    <sheet name="บรรยาย จ.เลย" sheetId="18" r:id="rId3"/>
    <sheet name="แผนที่ลุ่มน้ำ" sheetId="19" r:id="rId4"/>
    <sheet name="2-3แยกลุ่มน้ำ" sheetId="12" r:id="rId5"/>
    <sheet name="คำนวนเกษตร2563" sheetId="10" r:id="rId6"/>
    <sheet name="คำนวนอุปโภค อุต63-78" sheetId="15" r:id="rId7"/>
    <sheet name="คำนวนนิเวศ63-78" sheetId="16" r:id="rId8"/>
    <sheet name="ปก (2)" sheetId="20" r:id="rId9"/>
  </sheets>
  <externalReferences>
    <externalReference r:id="rId10"/>
    <externalReference r:id="rId11"/>
  </externalReferences>
  <definedNames>
    <definedName name="_xlnm._FilterDatabase" localSheetId="0" hidden="1">ฐานข้อมูล!$B$4:$AB$392</definedName>
    <definedName name="croptype">[1]Crop!$B$3:$B$24</definedName>
    <definedName name="_xlnm.Print_Area" localSheetId="4">'2-3แยกลุ่มน้ำ'!$A$1:$J$53</definedName>
    <definedName name="_xlnm.Print_Area" localSheetId="6">'คำนวนอุปโภค อุต63-78'!$A$1:$K$44</definedName>
    <definedName name="_xlnm.Print_Area" localSheetId="0">ฐานข้อมูล!$B$1:$R$359</definedName>
    <definedName name="_xlnm.Print_Area" localSheetId="2">'บรรยาย จ.เลย'!$B$1:$I$36</definedName>
    <definedName name="Print_Area_MI" localSheetId="5">#REF!</definedName>
    <definedName name="Print_Area_MI" localSheetId="7">#REF!</definedName>
    <definedName name="Print_Area_MI" localSheetId="6">#REF!</definedName>
    <definedName name="Print_Area_MI">#REF!</definedName>
    <definedName name="_xlnm.Print_Titles" localSheetId="5">#REF!</definedName>
    <definedName name="_xlnm.Print_Titles" localSheetId="7">#REF!</definedName>
    <definedName name="_xlnm.Print_Titles" localSheetId="6">#REF!</definedName>
    <definedName name="_xlnm.Print_Titles" localSheetId="0">ฐานข้อมูล!$1:$4</definedName>
    <definedName name="_xlnm.Print_Titles">#REF!</definedName>
    <definedName name="Print_Titles_MI" localSheetId="5">#REF!</definedName>
    <definedName name="Print_Titles_MI" localSheetId="7">#REF!</definedName>
    <definedName name="Print_Titles_MI" localSheetId="6">#REF!</definedName>
    <definedName name="Print_Titles_MI">#REF!</definedName>
    <definedName name="province" localSheetId="5">#REF!</definedName>
    <definedName name="province" localSheetId="7">#REF!</definedName>
    <definedName name="province" localSheetId="6">#REF!</definedName>
    <definedName name="province">#REF!</definedName>
    <definedName name="Week">[1]ตัวอย่างCwr!$E$14:$E$65</definedName>
    <definedName name="x" localSheetId="5">#REF!</definedName>
    <definedName name="x" localSheetId="7">#REF!</definedName>
    <definedName name="x" localSheetId="6">#REF!</definedName>
    <definedName name="x">#REF!</definedName>
    <definedName name="กันส่วนกลาง" localSheetId="5">'[2]SUM (Region)'!#REF!</definedName>
    <definedName name="กันส่วนกลาง" localSheetId="7">'[2]SUM (Region)'!#REF!</definedName>
    <definedName name="กันส่วนกลาง" localSheetId="6">'[2]SUM (Region)'!#REF!</definedName>
    <definedName name="กันส่วนกลาง">'[2]SUM (Region)'!#REF!</definedName>
    <definedName name="คงเหลือ" localSheetId="5">'[2]SUM (Region)'!#REF!</definedName>
    <definedName name="คงเหลือ" localSheetId="7">'[2]SUM (Region)'!#REF!</definedName>
    <definedName name="คงเหลือ" localSheetId="6">'[2]SUM (Region)'!#REF!</definedName>
    <definedName name="คงเหลือ">'[2]SUM (Region)'!#REF!</definedName>
    <definedName name="คงเหลือสชป.1" localSheetId="5">'[2]SUM (Region)'!#REF!</definedName>
    <definedName name="คงเหลือสชป.1" localSheetId="7">'[2]SUM (Region)'!#REF!</definedName>
    <definedName name="คงเหลือสชป.1" localSheetId="6">'[2]SUM (Region)'!#REF!</definedName>
    <definedName name="คงเหลือสชป.1">'[2]SUM (Region)'!#REF!</definedName>
    <definedName name="คงเหลือสชป.10" localSheetId="5">'[2]SUM (Region)'!#REF!</definedName>
    <definedName name="คงเหลือสชป.10" localSheetId="7">'[2]SUM (Region)'!#REF!</definedName>
    <definedName name="คงเหลือสชป.10" localSheetId="6">'[2]SUM (Region)'!#REF!</definedName>
    <definedName name="คงเหลือสชป.10">'[2]SUM (Region)'!#REF!</definedName>
    <definedName name="คงเหลือสชป.11" localSheetId="5">'[2]SUM (Region)'!#REF!</definedName>
    <definedName name="คงเหลือสชป.11">'[2]SUM (Region)'!#REF!</definedName>
    <definedName name="คงเหลือสชป.12" localSheetId="5">'[2]SUM (Region)'!#REF!</definedName>
    <definedName name="คงเหลือสชป.12">'[2]SUM (Region)'!#REF!</definedName>
    <definedName name="คงเหลือสชป.13" localSheetId="5">'[2]SUM (Region)'!#REF!</definedName>
    <definedName name="คงเหลือสชป.13">'[2]SUM (Region)'!#REF!</definedName>
    <definedName name="คงเหลือสชป.14" localSheetId="5">'[2]SUM (Region)'!#REF!</definedName>
    <definedName name="คงเหลือสชป.14">'[2]SUM (Region)'!#REF!</definedName>
    <definedName name="คงเหลือสชป.15" localSheetId="5">'[2]SUM (Region)'!#REF!</definedName>
    <definedName name="คงเหลือสชป.15">'[2]SUM (Region)'!#REF!</definedName>
    <definedName name="คงเหลือสชป.16" localSheetId="5">'[2]SUM (Region)'!#REF!</definedName>
    <definedName name="คงเหลือสชป.16">'[2]SUM (Region)'!#REF!</definedName>
    <definedName name="คงเหลือสชป.2" localSheetId="5">'[2]SUM (Region)'!#REF!</definedName>
    <definedName name="คงเหลือสชป.2">'[2]SUM (Region)'!#REF!</definedName>
    <definedName name="คงเหลือสชป.3" localSheetId="5">'[2]SUM (Region)'!#REF!</definedName>
    <definedName name="คงเหลือสชป.3">'[2]SUM (Region)'!#REF!</definedName>
    <definedName name="คงเหลือสชป.4" localSheetId="5">'[2]SUM (Region)'!#REF!</definedName>
    <definedName name="คงเหลือสชป.4">'[2]SUM (Region)'!#REF!</definedName>
    <definedName name="คงเหลือสชป.5" localSheetId="5">'[2]SUM (Region)'!#REF!</definedName>
    <definedName name="คงเหลือสชป.5">'[2]SUM (Region)'!#REF!</definedName>
    <definedName name="คงเหลือสชป.6" localSheetId="5">'[2]SUM (Region)'!#REF!</definedName>
    <definedName name="คงเหลือสชป.6">'[2]SUM (Region)'!#REF!</definedName>
    <definedName name="คงเหลือสชป.7" localSheetId="5">'[2]SUM (Region)'!#REF!</definedName>
    <definedName name="คงเหลือสชป.7">'[2]SUM (Region)'!#REF!</definedName>
    <definedName name="คงเหลือสชป.8" localSheetId="5">'[2]SUM (Region)'!#REF!</definedName>
    <definedName name="คงเหลือสชป.8">'[2]SUM (Region)'!#REF!</definedName>
    <definedName name="คงเหลือสชป.9" localSheetId="5">'[2]SUM (Region)'!#REF!</definedName>
    <definedName name="คงเหลือสชป.9">'[2]SUM (Region)'!#REF!</definedName>
    <definedName name="ความต้องการงปม." localSheetId="5">'[2]SUM (Region)'!#REF!</definedName>
    <definedName name="ความต้องการงปม.">'[2]SUM (Region)'!#REF!</definedName>
    <definedName name="ความต้องการงปม.สชป.1" localSheetId="5">'[2]SUM (Region)'!#REF!</definedName>
    <definedName name="ความต้องการงปม.สชป.1">'[2]SUM (Region)'!#REF!</definedName>
    <definedName name="ความต้องการงปม.สชป.10" localSheetId="5">'[2]SUM (Region)'!#REF!</definedName>
    <definedName name="ความต้องการงปม.สชป.10">'[2]SUM (Region)'!#REF!</definedName>
    <definedName name="ความต้องการงปม.สชป.11" localSheetId="5">'[2]SUM (Region)'!#REF!</definedName>
    <definedName name="ความต้องการงปม.สชป.11">'[2]SUM (Region)'!#REF!</definedName>
    <definedName name="ความต้องการงปม.สชป.12" localSheetId="5">'[2]SUM (Region)'!#REF!</definedName>
    <definedName name="ความต้องการงปม.สชป.12">'[2]SUM (Region)'!#REF!</definedName>
    <definedName name="ความต้องการงปม.สชป.13" localSheetId="5">'[2]SUM (Region)'!#REF!</definedName>
    <definedName name="ความต้องการงปม.สชป.13">'[2]SUM (Region)'!#REF!</definedName>
    <definedName name="ความต้องการงปม.สชป.14" localSheetId="5">'[2]SUM (Region)'!#REF!</definedName>
    <definedName name="ความต้องการงปม.สชป.14">'[2]SUM (Region)'!#REF!</definedName>
    <definedName name="ความต้องการงปม.สชป.15" localSheetId="5">'[2]SUM (Region)'!#REF!</definedName>
    <definedName name="ความต้องการงปม.สชป.15">'[2]SUM (Region)'!#REF!</definedName>
    <definedName name="ความต้องการงปม.สชป.16" localSheetId="5">'[2]SUM (Region)'!#REF!</definedName>
    <definedName name="ความต้องการงปม.สชป.16">'[2]SUM (Region)'!#REF!</definedName>
    <definedName name="ความต้องการงปม.สชป.2" localSheetId="5">'[2]SUM (Region)'!#REF!</definedName>
    <definedName name="ความต้องการงปม.สชป.2">'[2]SUM (Region)'!#REF!</definedName>
    <definedName name="ความต้องการงปม.สชป.3" localSheetId="5">'[2]SUM (Region)'!#REF!</definedName>
    <definedName name="ความต้องการงปม.สชป.3">'[2]SUM (Region)'!#REF!</definedName>
    <definedName name="ความต้องการงปม.สชป.4" localSheetId="5">'[2]SUM (Region)'!#REF!</definedName>
    <definedName name="ความต้องการงปม.สชป.4">'[2]SUM (Region)'!#REF!</definedName>
    <definedName name="ความต้องการงปม.สชป.5" localSheetId="5">'[2]SUM (Region)'!#REF!</definedName>
    <definedName name="ความต้องการงปม.สชป.5">'[2]SUM (Region)'!#REF!</definedName>
    <definedName name="ความต้องการงปม.สชป.6" localSheetId="5">'[2]SUM (Region)'!#REF!</definedName>
    <definedName name="ความต้องการงปม.สชป.6">'[2]SUM (Region)'!#REF!</definedName>
    <definedName name="ความต้องการงปม.สชป.7" localSheetId="5">'[2]SUM (Region)'!#REF!</definedName>
    <definedName name="ความต้องการงปม.สชป.7">'[2]SUM (Region)'!#REF!</definedName>
    <definedName name="ความต้องการงปม.สชป.8" localSheetId="5">'[2]SUM (Region)'!#REF!</definedName>
    <definedName name="ความต้องการงปม.สชป.8">'[2]SUM (Region)'!#REF!</definedName>
    <definedName name="ความต้องการงปม.สชป.9" localSheetId="5">'[2]SUM (Region)'!#REF!</definedName>
    <definedName name="ความต้องการงปม.สชป.9">'[2]SUM (Region)'!#REF!</definedName>
    <definedName name="ค้างปมก." localSheetId="5">'[2]SUM (Region)'!#REF!</definedName>
    <definedName name="ค้างปมก.">'[2]SUM (Region)'!#REF!</definedName>
    <definedName name="ค้างปมก.สชป.1" localSheetId="5">'[2]SUM (Region)'!#REF!</definedName>
    <definedName name="ค้างปมก.สชป.1">'[2]SUM (Region)'!#REF!</definedName>
    <definedName name="ค้างปมก.สชป.10" localSheetId="5">'[2]SUM (Region)'!#REF!</definedName>
    <definedName name="ค้างปมก.สชป.10">'[2]SUM (Region)'!#REF!</definedName>
    <definedName name="ค้างปมก.สชป.11" localSheetId="5">'[2]SUM (Region)'!#REF!</definedName>
    <definedName name="ค้างปมก.สชป.11">'[2]SUM (Region)'!#REF!</definedName>
    <definedName name="ค้างปมก.สชป.12" localSheetId="5">'[2]SUM (Region)'!#REF!</definedName>
    <definedName name="ค้างปมก.สชป.12">'[2]SUM (Region)'!#REF!</definedName>
    <definedName name="ค้างปมก.สชป.13" localSheetId="5">'[2]SUM (Region)'!#REF!</definedName>
    <definedName name="ค้างปมก.สชป.13">'[2]SUM (Region)'!#REF!</definedName>
    <definedName name="ค้างปมก.สชป.14" localSheetId="5">'[2]SUM (Region)'!#REF!</definedName>
    <definedName name="ค้างปมก.สชป.14">'[2]SUM (Region)'!#REF!</definedName>
    <definedName name="ค้างปมก.สชป.15" localSheetId="5">'[2]SUM (Region)'!#REF!</definedName>
    <definedName name="ค้างปมก.สชป.15">'[2]SUM (Region)'!#REF!</definedName>
    <definedName name="ค้างปมก.สชป.16" localSheetId="5">'[2]SUM (Region)'!#REF!</definedName>
    <definedName name="ค้างปมก.สชป.16">'[2]SUM (Region)'!#REF!</definedName>
    <definedName name="ค้างปมก.สชป.2" localSheetId="5">'[2]SUM (Region)'!#REF!</definedName>
    <definedName name="ค้างปมก.สชป.2">'[2]SUM (Region)'!#REF!</definedName>
    <definedName name="ค้างปมก.สชป.3" localSheetId="5">'[2]SUM (Region)'!#REF!</definedName>
    <definedName name="ค้างปมก.สชป.3">'[2]SUM (Region)'!#REF!</definedName>
    <definedName name="ค้างปมก.สชป.4" localSheetId="5">'[2]SUM (Region)'!#REF!</definedName>
    <definedName name="ค้างปมก.สชป.4">'[2]SUM (Region)'!#REF!</definedName>
    <definedName name="ค้างปมก.สชป.5" localSheetId="5">'[2]SUM (Region)'!#REF!</definedName>
    <definedName name="ค้างปมก.สชป.5">'[2]SUM (Region)'!#REF!</definedName>
    <definedName name="ค้างปมก.สชป.6" localSheetId="5">'[2]SUM (Region)'!#REF!</definedName>
    <definedName name="ค้างปมก.สชป.6">'[2]SUM (Region)'!#REF!</definedName>
    <definedName name="ค้างปมก.สชป.7" localSheetId="5">'[2]SUM (Region)'!#REF!</definedName>
    <definedName name="ค้างปมก.สชป.7">'[2]SUM (Region)'!#REF!</definedName>
    <definedName name="ค้างปมก.สชป.8" localSheetId="5">'[2]SUM (Region)'!#REF!</definedName>
    <definedName name="ค้างปมก.สชป.8">'[2]SUM (Region)'!#REF!</definedName>
    <definedName name="ค้างปมก.สชป.9" localSheetId="5">'[2]SUM (Region)'!#REF!</definedName>
    <definedName name="ค้างปมก.สชป.9">'[2]SUM (Region)'!#REF!</definedName>
    <definedName name="งปม.รวม" localSheetId="5">'[2]SUM (Region)'!#REF!</definedName>
    <definedName name="งปม.รวม">'[2]SUM (Region)'!#REF!</definedName>
    <definedName name="งปม.รวมสชป.1" localSheetId="5">'[2]SUM (Region)'!#REF!</definedName>
    <definedName name="งปม.รวมสชป.1">'[2]SUM (Region)'!#REF!</definedName>
    <definedName name="งปม.รวมสชป.10" localSheetId="5">'[2]SUM (Region)'!#REF!</definedName>
    <definedName name="งปม.รวมสชป.10">'[2]SUM (Region)'!#REF!</definedName>
    <definedName name="งปม.รวมสชป.11" localSheetId="5">'[2]SUM (Region)'!#REF!</definedName>
    <definedName name="งปม.รวมสชป.11">'[2]SUM (Region)'!#REF!</definedName>
    <definedName name="งปม.รวมสชป.12" localSheetId="5">'[2]SUM (Region)'!#REF!</definedName>
    <definedName name="งปม.รวมสชป.12">'[2]SUM (Region)'!#REF!</definedName>
    <definedName name="งปม.รวมสชป.13" localSheetId="5">'[2]SUM (Region)'!#REF!</definedName>
    <definedName name="งปม.รวมสชป.13">'[2]SUM (Region)'!#REF!</definedName>
    <definedName name="งปม.รวมสชป.14" localSheetId="5">'[2]SUM (Region)'!#REF!</definedName>
    <definedName name="งปม.รวมสชป.14">'[2]SUM (Region)'!#REF!</definedName>
    <definedName name="งปม.รวมสชป.15" localSheetId="5">'[2]SUM (Region)'!#REF!</definedName>
    <definedName name="งปม.รวมสชป.15">'[2]SUM (Region)'!#REF!</definedName>
    <definedName name="งปม.รวมสชป.16" localSheetId="5">'[2]SUM (Region)'!#REF!</definedName>
    <definedName name="งปม.รวมสชป.16">'[2]SUM (Region)'!#REF!</definedName>
    <definedName name="งปม.รวมสชป.2" localSheetId="5">'[2]SUM (Region)'!#REF!</definedName>
    <definedName name="งปม.รวมสชป.2">'[2]SUM (Region)'!#REF!</definedName>
    <definedName name="งปม.รวมสชป.3" localSheetId="5">'[2]SUM (Region)'!#REF!</definedName>
    <definedName name="งปม.รวมสชป.3">'[2]SUM (Region)'!#REF!</definedName>
    <definedName name="งปม.รวมสชป.4" localSheetId="5">'[2]SUM (Region)'!#REF!</definedName>
    <definedName name="งปม.รวมสชป.4">'[2]SUM (Region)'!#REF!</definedName>
    <definedName name="งปม.รวมสชป.5" localSheetId="5">'[2]SUM (Region)'!#REF!</definedName>
    <definedName name="งปม.รวมสชป.5">'[2]SUM (Region)'!#REF!</definedName>
    <definedName name="งปม.รวมสชป.6" localSheetId="5">'[2]SUM (Region)'!#REF!</definedName>
    <definedName name="งปม.รวมสชป.6">'[2]SUM (Region)'!#REF!</definedName>
    <definedName name="งปม.รวมสชป.7" localSheetId="5">'[2]SUM (Region)'!#REF!</definedName>
    <definedName name="งปม.รวมสชป.7">'[2]SUM (Region)'!#REF!</definedName>
    <definedName name="งปม.รวมสชป.8" localSheetId="5">'[2]SUM (Region)'!#REF!</definedName>
    <definedName name="งปม.รวมสชป.8">'[2]SUM (Region)'!#REF!</definedName>
    <definedName name="งปม.รวมสชป.9" localSheetId="5">'[2]SUM (Region)'!#REF!</definedName>
    <definedName name="งปม.รวมสชป.9">'[2]SUM (Region)'!#REF!</definedName>
    <definedName name="งวดสชป.1" localSheetId="5">#REF!</definedName>
    <definedName name="งวดสชป.1" localSheetId="7">#REF!</definedName>
    <definedName name="งวดสชป.1" localSheetId="6">#REF!</definedName>
    <definedName name="งวดสชป.1">#REF!</definedName>
    <definedName name="งวดสชป.10" localSheetId="5">#REF!</definedName>
    <definedName name="งวดสชป.10" localSheetId="7">#REF!</definedName>
    <definedName name="งวดสชป.10" localSheetId="6">#REF!</definedName>
    <definedName name="งวดสชป.10">#REF!</definedName>
    <definedName name="งวดสชป.11" localSheetId="5">#REF!</definedName>
    <definedName name="งวดสชป.11" localSheetId="7">#REF!</definedName>
    <definedName name="งวดสชป.11" localSheetId="6">#REF!</definedName>
    <definedName name="งวดสชป.11">#REF!</definedName>
    <definedName name="งวดสชป.12" localSheetId="5">#REF!</definedName>
    <definedName name="งวดสชป.12" localSheetId="7">#REF!</definedName>
    <definedName name="งวดสชป.12" localSheetId="6">#REF!</definedName>
    <definedName name="งวดสชป.12">#REF!</definedName>
    <definedName name="งวดสชป.2" localSheetId="5">#REF!</definedName>
    <definedName name="งวดสชป.2" localSheetId="7">#REF!</definedName>
    <definedName name="งวดสชป.2" localSheetId="6">#REF!</definedName>
    <definedName name="งวดสชป.2">#REF!</definedName>
    <definedName name="งวดสชป.3" localSheetId="5">#REF!</definedName>
    <definedName name="งวดสชป.3" localSheetId="7">#REF!</definedName>
    <definedName name="งวดสชป.3" localSheetId="6">#REF!</definedName>
    <definedName name="งวดสชป.3">#REF!</definedName>
    <definedName name="งวดสชป.4" localSheetId="5">#REF!</definedName>
    <definedName name="งวดสชป.4" localSheetId="7">#REF!</definedName>
    <definedName name="งวดสชป.4" localSheetId="6">#REF!</definedName>
    <definedName name="งวดสชป.4">#REF!</definedName>
    <definedName name="งวดสชป.5" localSheetId="5">#REF!</definedName>
    <definedName name="งวดสชป.5" localSheetId="7">#REF!</definedName>
    <definedName name="งวดสชป.5" localSheetId="6">#REF!</definedName>
    <definedName name="งวดสชป.5">#REF!</definedName>
    <definedName name="งวดสชป.6" localSheetId="5">#REF!</definedName>
    <definedName name="งวดสชป.6" localSheetId="7">#REF!</definedName>
    <definedName name="งวดสชป.6" localSheetId="6">#REF!</definedName>
    <definedName name="งวดสชป.6">#REF!</definedName>
    <definedName name="งวดสชป.7" localSheetId="5">#REF!</definedName>
    <definedName name="งวดสชป.7" localSheetId="7">#REF!</definedName>
    <definedName name="งวดสชป.7" localSheetId="6">#REF!</definedName>
    <definedName name="งวดสชป.7">#REF!</definedName>
    <definedName name="งวดสชป.8" localSheetId="5">#REF!</definedName>
    <definedName name="งวดสชป.8" localSheetId="7">#REF!</definedName>
    <definedName name="งวดสชป.8" localSheetId="6">#REF!</definedName>
    <definedName name="งวดสชป.8">#REF!</definedName>
    <definedName name="งวดสชป.9" localSheetId="5">#REF!</definedName>
    <definedName name="งวดสชป.9" localSheetId="7">#REF!</definedName>
    <definedName name="งวดสชป.9" localSheetId="6">#REF!</definedName>
    <definedName name="งวดสชป.9">#REF!</definedName>
    <definedName name="งานยกเลิก" localSheetId="5">'[2]SUM (Region)'!#REF!</definedName>
    <definedName name="งานยกเลิก" localSheetId="7">'[2]SUM (Region)'!#REF!</definedName>
    <definedName name="งานยกเลิก" localSheetId="6">'[2]SUM (Region)'!#REF!</definedName>
    <definedName name="งานยกเลิก">'[2]SUM (Region)'!#REF!</definedName>
    <definedName name="เงินงวด" localSheetId="5">'[2]SUM (Region)'!#REF!</definedName>
    <definedName name="เงินงวด" localSheetId="7">'[2]SUM (Region)'!#REF!</definedName>
    <definedName name="เงินงวด" localSheetId="6">'[2]SUM (Region)'!#REF!</definedName>
    <definedName name="เงินงวด">'[2]SUM (Region)'!#REF!</definedName>
    <definedName name="เงินงวดกันส่วนกลาง" localSheetId="5">'[2]SUM (Region)'!#REF!</definedName>
    <definedName name="เงินงวดกันส่วนกลาง">'[2]SUM (Region)'!#REF!</definedName>
    <definedName name="เงินงวดกันส่วนกลางสชป.1" localSheetId="5">'[2]SUM (Region)'!#REF!</definedName>
    <definedName name="เงินงวดกันส่วนกลางสชป.1">'[2]SUM (Region)'!#REF!</definedName>
    <definedName name="เงินงวดกันส่วนกลางสชป.10" localSheetId="5">'[2]SUM (Region)'!#REF!</definedName>
    <definedName name="เงินงวดกันส่วนกลางสชป.10">'[2]SUM (Region)'!#REF!</definedName>
    <definedName name="เงินงวดกันส่วนกลางสชป.11" localSheetId="5">'[2]SUM (Region)'!#REF!</definedName>
    <definedName name="เงินงวดกันส่วนกลางสชป.11">'[2]SUM (Region)'!#REF!</definedName>
    <definedName name="เงินงวดกันส่วนกลางสชป.12" localSheetId="5">'[2]SUM (Region)'!#REF!</definedName>
    <definedName name="เงินงวดกันส่วนกลางสชป.12">'[2]SUM (Region)'!#REF!</definedName>
    <definedName name="เงินงวดกันส่วนกลางสชป.13" localSheetId="5">'[2]SUM (Region)'!#REF!</definedName>
    <definedName name="เงินงวดกันส่วนกลางสชป.13">'[2]SUM (Region)'!#REF!</definedName>
    <definedName name="เงินงวดกันส่วนกลางสชป.14" localSheetId="5">'[2]SUM (Region)'!#REF!</definedName>
    <definedName name="เงินงวดกันส่วนกลางสชป.14">'[2]SUM (Region)'!#REF!</definedName>
    <definedName name="เงินงวดกันส่วนกลางสชป.15" localSheetId="5">'[2]SUM (Region)'!#REF!</definedName>
    <definedName name="เงินงวดกันส่วนกลางสชป.15">'[2]SUM (Region)'!#REF!</definedName>
    <definedName name="เงินงวดกันส่วนกลางสชป.16" localSheetId="5">'[2]SUM (Region)'!#REF!</definedName>
    <definedName name="เงินงวดกันส่วนกลางสชป.16">'[2]SUM (Region)'!#REF!</definedName>
    <definedName name="เงินงวดกันส่วนกลางสชป.2" localSheetId="5">'[2]SUM (Region)'!#REF!</definedName>
    <definedName name="เงินงวดกันส่วนกลางสชป.2">'[2]SUM (Region)'!#REF!</definedName>
    <definedName name="เงินงวดกันส่วนกลางสชป.3" localSheetId="5">'[2]SUM (Region)'!#REF!</definedName>
    <definedName name="เงินงวดกันส่วนกลางสชป.3">'[2]SUM (Region)'!#REF!</definedName>
    <definedName name="เงินงวดกันส่วนกลางสชป.4" localSheetId="5">'[2]SUM (Region)'!#REF!</definedName>
    <definedName name="เงินงวดกันส่วนกลางสชป.4">'[2]SUM (Region)'!#REF!</definedName>
    <definedName name="เงินงวดกันส่วนกลางสชป.5" localSheetId="5">'[2]SUM (Region)'!#REF!</definedName>
    <definedName name="เงินงวดกันส่วนกลางสชป.5">'[2]SUM (Region)'!#REF!</definedName>
    <definedName name="เงินงวดกันส่วนกลางสชป.6" localSheetId="5">'[2]SUM (Region)'!#REF!</definedName>
    <definedName name="เงินงวดกันส่วนกลางสชป.6">'[2]SUM (Region)'!#REF!</definedName>
    <definedName name="เงินงวดกันส่วนกลางสชป.7" localSheetId="5">'[2]SUM (Region)'!#REF!</definedName>
    <definedName name="เงินงวดกันส่วนกลางสชป.7">'[2]SUM (Region)'!#REF!</definedName>
    <definedName name="เงินงวดกันส่วนกลางสชป.8" localSheetId="5">'[2]SUM (Region)'!#REF!</definedName>
    <definedName name="เงินงวดกันส่วนกลางสชป.8">'[2]SUM (Region)'!#REF!</definedName>
    <definedName name="เงินงวดกันส่วนกลางสชป.9" localSheetId="5">'[2]SUM (Region)'!#REF!</definedName>
    <definedName name="เงินงวดกันส่วนกลางสชป.9">'[2]SUM (Region)'!#REF!</definedName>
    <definedName name="เงินงวดค่าจ้าง" localSheetId="5">#REF!</definedName>
    <definedName name="เงินงวดค่าจ้าง" localSheetId="7">#REF!</definedName>
    <definedName name="เงินงวดค่าจ้าง" localSheetId="6">#REF!</definedName>
    <definedName name="เงินงวดค่าจ้าง">#REF!</definedName>
    <definedName name="เงินงวดค่าจ้างกันส่วนกลาง" localSheetId="5">'[2]SUM (Region)'!#REF!</definedName>
    <definedName name="เงินงวดค่าจ้างกันส่วนกลาง" localSheetId="7">'[2]SUM (Region)'!#REF!</definedName>
    <definedName name="เงินงวดค่าจ้างกันส่วนกลาง" localSheetId="6">'[2]SUM (Region)'!#REF!</definedName>
    <definedName name="เงินงวดค่าจ้างกันส่วนกลาง">'[2]SUM (Region)'!#REF!</definedName>
    <definedName name="เงินงวดค่าจ้างกันส่วนกลางสชป.1" localSheetId="5">'[2]SUM (Region)'!#REF!</definedName>
    <definedName name="เงินงวดค่าจ้างกันส่วนกลางสชป.1">'[2]SUM (Region)'!#REF!</definedName>
    <definedName name="เงินงวดค่าจ้างกันส่วนกลางสชป.10" localSheetId="5">'[2]SUM (Region)'!#REF!</definedName>
    <definedName name="เงินงวดค่าจ้างกันส่วนกลางสชป.10">'[2]SUM (Region)'!#REF!</definedName>
    <definedName name="เงินงวดค่าจ้างกันส่วนกลางสชป.11" localSheetId="5">'[2]SUM (Region)'!#REF!</definedName>
    <definedName name="เงินงวดค่าจ้างกันส่วนกลางสชป.11">'[2]SUM (Region)'!#REF!</definedName>
    <definedName name="เงินงวดค่าจ้างกันส่วนกลางสชป.12" localSheetId="5">'[2]SUM (Region)'!#REF!</definedName>
    <definedName name="เงินงวดค่าจ้างกันส่วนกลางสชป.12">'[2]SUM (Region)'!#REF!</definedName>
    <definedName name="เงินงวดค่าจ้างกันส่วนกลางสชป.13" localSheetId="5">'[2]SUM (Region)'!#REF!</definedName>
    <definedName name="เงินงวดค่าจ้างกันส่วนกลางสชป.13">'[2]SUM (Region)'!#REF!</definedName>
    <definedName name="เงินงวดค่าจ้างกันส่วนกลางสชป.14" localSheetId="5">'[2]SUM (Region)'!#REF!</definedName>
    <definedName name="เงินงวดค่าจ้างกันส่วนกลางสชป.14">'[2]SUM (Region)'!#REF!</definedName>
    <definedName name="เงินงวดค่าจ้างกันส่วนกลางสชป.15" localSheetId="5">'[2]SUM (Region)'!#REF!</definedName>
    <definedName name="เงินงวดค่าจ้างกันส่วนกลางสชป.15">'[2]SUM (Region)'!#REF!</definedName>
    <definedName name="เงินงวดค่าจ้างกันส่วนกลางสชป.16" localSheetId="5">'[2]SUM (Region)'!#REF!</definedName>
    <definedName name="เงินงวดค่าจ้างกันส่วนกลางสชป.16">'[2]SUM (Region)'!#REF!</definedName>
    <definedName name="เงินงวดค่าจ้างกันส่วนกลางสชป.2" localSheetId="5">'[2]SUM (Region)'!#REF!</definedName>
    <definedName name="เงินงวดค่าจ้างกันส่วนกลางสชป.2">'[2]SUM (Region)'!#REF!</definedName>
    <definedName name="เงินงวดค่าจ้างกันส่วนกลางสชป.3" localSheetId="5">'[2]SUM (Region)'!#REF!</definedName>
    <definedName name="เงินงวดค่าจ้างกันส่วนกลางสชป.3">'[2]SUM (Region)'!#REF!</definedName>
    <definedName name="เงินงวดค่าจ้างกันส่วนกลางสชป.4" localSheetId="5">'[2]SUM (Region)'!#REF!</definedName>
    <definedName name="เงินงวดค่าจ้างกันส่วนกลางสชป.4">'[2]SUM (Region)'!#REF!</definedName>
    <definedName name="เงินงวดค่าจ้างกันส่วนกลางสชป.5" localSheetId="5">'[2]SUM (Region)'!#REF!</definedName>
    <definedName name="เงินงวดค่าจ้างกันส่วนกลางสชป.5">'[2]SUM (Region)'!#REF!</definedName>
    <definedName name="เงินงวดค่าจ้างกันส่วนกลางสชป.6" localSheetId="5">'[2]SUM (Region)'!#REF!</definedName>
    <definedName name="เงินงวดค่าจ้างกันส่วนกลางสชป.6">'[2]SUM (Region)'!#REF!</definedName>
    <definedName name="เงินงวดค่าจ้างกันส่วนกลางสชป.7" localSheetId="5">'[2]SUM (Region)'!#REF!</definedName>
    <definedName name="เงินงวดค่าจ้างกันส่วนกลางสชป.7">'[2]SUM (Region)'!#REF!</definedName>
    <definedName name="เงินงวดค่าจ้างกันส่วนกลางสชป.8" localSheetId="5">'[2]SUM (Region)'!#REF!</definedName>
    <definedName name="เงินงวดค่าจ้างกันส่วนกลางสชป.8">'[2]SUM (Region)'!#REF!</definedName>
    <definedName name="เงินงวดค่าจ้างกันส่วนกลางสชป.9" localSheetId="5">'[2]SUM (Region)'!#REF!</definedName>
    <definedName name="เงินงวดค่าจ้างกันส่วนกลางสชป.9">'[2]SUM (Region)'!#REF!</definedName>
    <definedName name="เงินงวดค่าจ้างค่าอำนวยการ" localSheetId="5">'[2]SUM (Region)'!#REF!</definedName>
    <definedName name="เงินงวดค่าจ้างค่าอำนวยการ">'[2]SUM (Region)'!#REF!</definedName>
    <definedName name="เงินงวดค่าจ้างค่าอำนวยการสชป.1" localSheetId="5">'[2]SUM (Region)'!#REF!</definedName>
    <definedName name="เงินงวดค่าจ้างค่าอำนวยการสชป.1">'[2]SUM (Region)'!#REF!</definedName>
    <definedName name="เงินงวดค่าจ้างค่าอำนวยการสชป.10" localSheetId="5">'[2]SUM (Region)'!#REF!</definedName>
    <definedName name="เงินงวดค่าจ้างค่าอำนวยการสชป.10">'[2]SUM (Region)'!#REF!</definedName>
    <definedName name="เงินงวดค่าจ้างค่าอำนวยการสชป.11" localSheetId="5">'[2]SUM (Region)'!#REF!</definedName>
    <definedName name="เงินงวดค่าจ้างค่าอำนวยการสชป.11">'[2]SUM (Region)'!#REF!</definedName>
    <definedName name="เงินงวดค่าจ้างค่าอำนวยการสชป.12" localSheetId="5">'[2]SUM (Region)'!#REF!</definedName>
    <definedName name="เงินงวดค่าจ้างค่าอำนวยการสชป.12">'[2]SUM (Region)'!#REF!</definedName>
    <definedName name="เงินงวดค่าจ้างค่าอำนวยการสชป.13" localSheetId="5">'[2]SUM (Region)'!#REF!</definedName>
    <definedName name="เงินงวดค่าจ้างค่าอำนวยการสชป.13">'[2]SUM (Region)'!#REF!</definedName>
    <definedName name="เงินงวดค่าจ้างค่าอำนวยการสชป.14" localSheetId="5">'[2]SUM (Region)'!#REF!</definedName>
    <definedName name="เงินงวดค่าจ้างค่าอำนวยการสชป.14">'[2]SUM (Region)'!#REF!</definedName>
    <definedName name="เงินงวดค่าจ้างค่าอำนวยการสชป.15" localSheetId="5">'[2]SUM (Region)'!#REF!</definedName>
    <definedName name="เงินงวดค่าจ้างค่าอำนวยการสชป.15">'[2]SUM (Region)'!#REF!</definedName>
    <definedName name="เงินงวดค่าจ้างค่าอำนวยการสชป.16" localSheetId="5">'[2]SUM (Region)'!#REF!</definedName>
    <definedName name="เงินงวดค่าจ้างค่าอำนวยการสชป.16">'[2]SUM (Region)'!#REF!</definedName>
    <definedName name="เงินงวดค่าจ้างค่าอำนวยการสชป.2" localSheetId="5">'[2]SUM (Region)'!#REF!</definedName>
    <definedName name="เงินงวดค่าจ้างค่าอำนวยการสชป.2">'[2]SUM (Region)'!#REF!</definedName>
    <definedName name="เงินงวดค่าจ้างค่าอำนวยการสชป.3" localSheetId="5">'[2]SUM (Region)'!#REF!</definedName>
    <definedName name="เงินงวดค่าจ้างค่าอำนวยการสชป.3">'[2]SUM (Region)'!#REF!</definedName>
    <definedName name="เงินงวดค่าจ้างค่าอำนวยการสชป.4" localSheetId="5">'[2]SUM (Region)'!#REF!</definedName>
    <definedName name="เงินงวดค่าจ้างค่าอำนวยการสชป.4">'[2]SUM (Region)'!#REF!</definedName>
    <definedName name="เงินงวดค่าจ้างค่าอำนวยการสชป.5" localSheetId="5">'[2]SUM (Region)'!#REF!</definedName>
    <definedName name="เงินงวดค่าจ้างค่าอำนวยการสชป.5">'[2]SUM (Region)'!#REF!</definedName>
    <definedName name="เงินงวดค่าจ้างค่าอำนวยการสชป.6" localSheetId="5">'[2]SUM (Region)'!#REF!</definedName>
    <definedName name="เงินงวดค่าจ้างค่าอำนวยการสชป.6">'[2]SUM (Region)'!#REF!</definedName>
    <definedName name="เงินงวดค่าจ้างค่าอำนวยการสชป.7" localSheetId="5">'[2]SUM (Region)'!#REF!</definedName>
    <definedName name="เงินงวดค่าจ้างค่าอำนวยการสชป.7">'[2]SUM (Region)'!#REF!</definedName>
    <definedName name="เงินงวดค่าจ้างค่าอำนวยการสชป.8" localSheetId="5">'[2]SUM (Region)'!#REF!</definedName>
    <definedName name="เงินงวดค่าจ้างค่าอำนวยการสชป.8">'[2]SUM (Region)'!#REF!</definedName>
    <definedName name="เงินงวดค่าจ้างค่าอำนวยการสชป.9" localSheetId="5">'[2]SUM (Region)'!#REF!</definedName>
    <definedName name="เงินงวดค่าจ้างค่าอำนวยการสชป.9">'[2]SUM (Region)'!#REF!</definedName>
    <definedName name="เงินงวดค่าจ้างส่วนจังหวัด" localSheetId="5">'[2]SUM (Region)'!#REF!</definedName>
    <definedName name="เงินงวดค่าจ้างส่วนจังหวัด">'[2]SUM (Region)'!#REF!</definedName>
    <definedName name="เงินงวดค่าจ้างส่วนจังหวัดสชป." localSheetId="5">'[2]SUM (Region)'!#REF!</definedName>
    <definedName name="เงินงวดค่าจ้างส่วนจังหวัดสชป.">'[2]SUM (Region)'!#REF!</definedName>
    <definedName name="เงินงวดค่าจ้างส่วนจังหวัดสชป.10" localSheetId="5">'[2]SUM (Region)'!#REF!</definedName>
    <definedName name="เงินงวดค่าจ้างส่วนจังหวัดสชป.10">'[2]SUM (Region)'!#REF!</definedName>
    <definedName name="เงินงวดค่าจ้างส่วนจังหวัดสชป.11" localSheetId="5">'[2]SUM (Region)'!#REF!</definedName>
    <definedName name="เงินงวดค่าจ้างส่วนจังหวัดสชป.11">'[2]SUM (Region)'!#REF!</definedName>
    <definedName name="เงินงวดค่าจ้างส่วนจังหวัดสชป.12" localSheetId="5">'[2]SUM (Region)'!#REF!</definedName>
    <definedName name="เงินงวดค่าจ้างส่วนจังหวัดสชป.12">'[2]SUM (Region)'!#REF!</definedName>
    <definedName name="เงินงวดค่าจ้างส่วนจังหวัดสชป.13" localSheetId="5">'[2]SUM (Region)'!#REF!</definedName>
    <definedName name="เงินงวดค่าจ้างส่วนจังหวัดสชป.13">'[2]SUM (Region)'!#REF!</definedName>
    <definedName name="เงินงวดค่าจ้างส่วนจังหวัดสชป.14" localSheetId="5">'[2]SUM (Region)'!#REF!</definedName>
    <definedName name="เงินงวดค่าจ้างส่วนจังหวัดสชป.14">'[2]SUM (Region)'!#REF!</definedName>
    <definedName name="เงินงวดค่าจ้างส่วนจังหวัดสชป.15" localSheetId="5">'[2]SUM (Region)'!#REF!</definedName>
    <definedName name="เงินงวดค่าจ้างส่วนจังหวัดสชป.15">'[2]SUM (Region)'!#REF!</definedName>
    <definedName name="เงินงวดค่าจ้างส่วนจังหวัดสชป.16" localSheetId="5">'[2]SUM (Region)'!#REF!</definedName>
    <definedName name="เงินงวดค่าจ้างส่วนจังหวัดสชป.16">'[2]SUM (Region)'!#REF!</definedName>
    <definedName name="เงินงวดค่าจ้างส่วนจังหวัดสชป.2" localSheetId="5">'[2]SUM (Region)'!#REF!</definedName>
    <definedName name="เงินงวดค่าจ้างส่วนจังหวัดสชป.2">'[2]SUM (Region)'!#REF!</definedName>
    <definedName name="เงินงวดค่าจ้างส่วนจังหวัดสชป.3" localSheetId="5">'[2]SUM (Region)'!#REF!</definedName>
    <definedName name="เงินงวดค่าจ้างส่วนจังหวัดสชป.3">'[2]SUM (Region)'!#REF!</definedName>
    <definedName name="เงินงวดค่าจ้างส่วนจังหวัดสชป.4" localSheetId="5">'[2]SUM (Region)'!#REF!</definedName>
    <definedName name="เงินงวดค่าจ้างส่วนจังหวัดสชป.4">'[2]SUM (Region)'!#REF!</definedName>
    <definedName name="เงินงวดค่าจ้างส่วนจังหวัดสชป.5" localSheetId="5">'[2]SUM (Region)'!#REF!</definedName>
    <definedName name="เงินงวดค่าจ้างส่วนจังหวัดสชป.5">'[2]SUM (Region)'!#REF!</definedName>
    <definedName name="เงินงวดค่าจ้างส่วนจังหวัดสชป.6" localSheetId="5">'[2]SUM (Region)'!#REF!</definedName>
    <definedName name="เงินงวดค่าจ้างส่วนจังหวัดสชป.6">'[2]SUM (Region)'!#REF!</definedName>
    <definedName name="เงินงวดค่าจ้างส่วนจังหวัดสชป.7" localSheetId="5">'[2]SUM (Region)'!#REF!</definedName>
    <definedName name="เงินงวดค่าจ้างส่วนจังหวัดสชป.7">'[2]SUM (Region)'!#REF!</definedName>
    <definedName name="เงินงวดค่าจ้างส่วนจังหวัดสชป.8" localSheetId="5">'[2]SUM (Region)'!#REF!</definedName>
    <definedName name="เงินงวดค่าจ้างส่วนจังหวัดสชป.8">'[2]SUM (Region)'!#REF!</definedName>
    <definedName name="เงินงวดค่าจ้างส่วนจังหวัดสชป.9" localSheetId="5">'[2]SUM (Region)'!#REF!</definedName>
    <definedName name="เงินงวดค่าจ้างส่วนจังหวัดสชป.9">'[2]SUM (Region)'!#REF!</definedName>
    <definedName name="เงินงวดค่าอำนวยการ" localSheetId="5">'[2]SUM (Region)'!#REF!</definedName>
    <definedName name="เงินงวดค่าอำนวยการ">'[2]SUM (Region)'!#REF!</definedName>
    <definedName name="เงินงวดค่าอำนวยการสชป.1" localSheetId="5">'[2]SUM (Region)'!#REF!</definedName>
    <definedName name="เงินงวดค่าอำนวยการสชป.1">'[2]SUM (Region)'!#REF!</definedName>
    <definedName name="เงินงวดค่าอำนวยการสชป.10" localSheetId="5">'[2]SUM (Region)'!#REF!</definedName>
    <definedName name="เงินงวดค่าอำนวยการสชป.10">'[2]SUM (Region)'!#REF!</definedName>
    <definedName name="เงินงวดค่าอำนวยการสชป.11" localSheetId="5">'[2]SUM (Region)'!#REF!</definedName>
    <definedName name="เงินงวดค่าอำนวยการสชป.11">'[2]SUM (Region)'!#REF!</definedName>
    <definedName name="เงินงวดค่าอำนวยการสชป.12" localSheetId="5">'[2]SUM (Region)'!#REF!</definedName>
    <definedName name="เงินงวดค่าอำนวยการสชป.12">'[2]SUM (Region)'!#REF!</definedName>
    <definedName name="เงินงวดค่าอำนวยการสชป.13" localSheetId="5">'[2]SUM (Region)'!#REF!</definedName>
    <definedName name="เงินงวดค่าอำนวยการสชป.13">'[2]SUM (Region)'!#REF!</definedName>
    <definedName name="เงินงวดค่าอำนวยการสชป.14" localSheetId="5">'[2]SUM (Region)'!#REF!</definedName>
    <definedName name="เงินงวดค่าอำนวยการสชป.14">'[2]SUM (Region)'!#REF!</definedName>
    <definedName name="เงินงวดค่าอำนวยการสชป.15" localSheetId="5">'[2]SUM (Region)'!#REF!</definedName>
    <definedName name="เงินงวดค่าอำนวยการสชป.15">'[2]SUM (Region)'!#REF!</definedName>
    <definedName name="เงินงวดค่าอำนวยการสชป.16" localSheetId="5">'[2]SUM (Region)'!#REF!</definedName>
    <definedName name="เงินงวดค่าอำนวยการสชป.16">'[2]SUM (Region)'!#REF!</definedName>
    <definedName name="เงินงวดค่าอำนวยการสชป.2" localSheetId="5">'[2]SUM (Region)'!#REF!</definedName>
    <definedName name="เงินงวดค่าอำนวยการสชป.2">'[2]SUM (Region)'!#REF!</definedName>
    <definedName name="เงินงวดค่าอำนวยการสชป.3" localSheetId="5">'[2]SUM (Region)'!#REF!</definedName>
    <definedName name="เงินงวดค่าอำนวยการสชป.3">'[2]SUM (Region)'!#REF!</definedName>
    <definedName name="เงินงวดค่าอำนวยการสชป.4" localSheetId="5">'[2]SUM (Region)'!#REF!</definedName>
    <definedName name="เงินงวดค่าอำนวยการสชป.4">'[2]SUM (Region)'!#REF!</definedName>
    <definedName name="เงินงวดค่าอำนวยการสชป.5" localSheetId="5">'[2]SUM (Region)'!#REF!</definedName>
    <definedName name="เงินงวดค่าอำนวยการสชป.5">'[2]SUM (Region)'!#REF!</definedName>
    <definedName name="เงินงวดค่าอำนวยการสชป.6" localSheetId="5">'[2]SUM (Region)'!#REF!</definedName>
    <definedName name="เงินงวดค่าอำนวยการสชป.6">'[2]SUM (Region)'!#REF!</definedName>
    <definedName name="เงินงวดค่าอำนวยการสชป.7" localSheetId="5">'[2]SUM (Region)'!#REF!</definedName>
    <definedName name="เงินงวดค่าอำนวยการสชป.7">'[2]SUM (Region)'!#REF!</definedName>
    <definedName name="เงินงวดค่าอำนวยการสชป.8" localSheetId="5">'[2]SUM (Region)'!#REF!</definedName>
    <definedName name="เงินงวดค่าอำนวยการสชป.8">'[2]SUM (Region)'!#REF!</definedName>
    <definedName name="เงินงวดค่าอำนวยการสชป.9" localSheetId="5">'[2]SUM (Region)'!#REF!</definedName>
    <definedName name="เงินงวดค่าอำนวยการสชป.9">'[2]SUM (Region)'!#REF!</definedName>
    <definedName name="เงินงวดจ้างเหมา" localSheetId="5">'[2]SUM (Region)'!#REF!</definedName>
    <definedName name="เงินงวดจ้างเหมา">'[2]SUM (Region)'!#REF!</definedName>
    <definedName name="เงินงวดจ้างเหมาสชป.1" localSheetId="5">'[2]SUM (Region)'!#REF!</definedName>
    <definedName name="เงินงวดจ้างเหมาสชป.1">'[2]SUM (Region)'!#REF!</definedName>
    <definedName name="เงินงวดจ้างเหมาสชป.10" localSheetId="5">'[2]SUM (Region)'!#REF!</definedName>
    <definedName name="เงินงวดจ้างเหมาสชป.10">'[2]SUM (Region)'!#REF!</definedName>
    <definedName name="เงินงวดจ้างเหมาสชป.11" localSheetId="5">'[2]SUM (Region)'!#REF!</definedName>
    <definedName name="เงินงวดจ้างเหมาสชป.11">'[2]SUM (Region)'!#REF!</definedName>
    <definedName name="เงินงวดจ้างเหมาสชป.12" localSheetId="5">'[2]SUM (Region)'!#REF!</definedName>
    <definedName name="เงินงวดจ้างเหมาสชป.12">'[2]SUM (Region)'!#REF!</definedName>
    <definedName name="เงินงวดจ้างเหมาสชป.13" localSheetId="5">'[2]SUM (Region)'!#REF!</definedName>
    <definedName name="เงินงวดจ้างเหมาสชป.13">'[2]SUM (Region)'!#REF!</definedName>
    <definedName name="เงินงวดจ้างเหมาสชป.14" localSheetId="5">'[2]SUM (Region)'!#REF!</definedName>
    <definedName name="เงินงวดจ้างเหมาสชป.14">'[2]SUM (Region)'!#REF!</definedName>
    <definedName name="เงินงวดจ้างเหมาสชป.15" localSheetId="5">'[2]SUM (Region)'!#REF!</definedName>
    <definedName name="เงินงวดจ้างเหมาสชป.15">'[2]SUM (Region)'!#REF!</definedName>
    <definedName name="เงินงวดจ้างเหมาสชป.16" localSheetId="5">'[2]SUM (Region)'!#REF!</definedName>
    <definedName name="เงินงวดจ้างเหมาสชป.16">'[2]SUM (Region)'!#REF!</definedName>
    <definedName name="เงินงวดจ้างเหมาสชป.2" localSheetId="5">'[2]SUM (Region)'!#REF!</definedName>
    <definedName name="เงินงวดจ้างเหมาสชป.2">'[2]SUM (Region)'!#REF!</definedName>
    <definedName name="เงินงวดจ้างเหมาสชป.3" localSheetId="5">'[2]SUM (Region)'!#REF!</definedName>
    <definedName name="เงินงวดจ้างเหมาสชป.3">'[2]SUM (Region)'!#REF!</definedName>
    <definedName name="เงินงวดจ้างเหมาสชป.4" localSheetId="5">'[2]SUM (Region)'!#REF!</definedName>
    <definedName name="เงินงวดจ้างเหมาสชป.4">'[2]SUM (Region)'!#REF!</definedName>
    <definedName name="เงินงวดจ้างเหมาสชป.5" localSheetId="5">'[2]SUM (Region)'!#REF!</definedName>
    <definedName name="เงินงวดจ้างเหมาสชป.5">'[2]SUM (Region)'!#REF!</definedName>
    <definedName name="เงินงวดจ้างเหมาสชป.6" localSheetId="5">'[2]SUM (Region)'!#REF!</definedName>
    <definedName name="เงินงวดจ้างเหมาสชป.6">'[2]SUM (Region)'!#REF!</definedName>
    <definedName name="เงินงวดจ้างเหมาสชป.7" localSheetId="5">'[2]SUM (Region)'!#REF!</definedName>
    <definedName name="เงินงวดจ้างเหมาสชป.7">'[2]SUM (Region)'!#REF!</definedName>
    <definedName name="เงินงวดจ้างเหมาสชป.8" localSheetId="5">'[2]SUM (Region)'!#REF!</definedName>
    <definedName name="เงินงวดจ้างเหมาสชป.8">'[2]SUM (Region)'!#REF!</definedName>
    <definedName name="เงินงวดจ้างเหมาสชป.9" localSheetId="5">'[2]SUM (Region)'!#REF!</definedName>
    <definedName name="เงินงวดจ้างเหมาสชป.9">'[2]SUM (Region)'!#REF!</definedName>
    <definedName name="เงินงวดสชป.1" localSheetId="5">'[2]SUM (Region)'!#REF!</definedName>
    <definedName name="เงินงวดสชป.1">'[2]SUM (Region)'!#REF!</definedName>
    <definedName name="เงินงวดสชป.10" localSheetId="5">'[2]SUM (Region)'!#REF!</definedName>
    <definedName name="เงินงวดสชป.10">'[2]SUM (Region)'!#REF!</definedName>
    <definedName name="เงินงวดสชป.11" localSheetId="5">'[2]SUM (Region)'!#REF!</definedName>
    <definedName name="เงินงวดสชป.11">'[2]SUM (Region)'!#REF!</definedName>
    <definedName name="เงินงวดสชป.12" localSheetId="5">'[2]SUM (Region)'!#REF!</definedName>
    <definedName name="เงินงวดสชป.12">'[2]SUM (Region)'!#REF!</definedName>
    <definedName name="เงินงวดสชป.13" localSheetId="5">'[2]SUM (Region)'!#REF!</definedName>
    <definedName name="เงินงวดสชป.13">'[2]SUM (Region)'!#REF!</definedName>
    <definedName name="เงินงวดสชป.14" localSheetId="5">'[2]SUM (Region)'!#REF!</definedName>
    <definedName name="เงินงวดสชป.14">'[2]SUM (Region)'!#REF!</definedName>
    <definedName name="เงินงวดสชป.15" localSheetId="5">'[2]SUM (Region)'!#REF!</definedName>
    <definedName name="เงินงวดสชป.15">'[2]SUM (Region)'!#REF!</definedName>
    <definedName name="เงินงวดสชป.16" localSheetId="5">'[2]SUM (Region)'!#REF!</definedName>
    <definedName name="เงินงวดสชป.16">'[2]SUM (Region)'!#REF!</definedName>
    <definedName name="เงินงวดสชป.2" localSheetId="5">'[2]SUM (Region)'!#REF!</definedName>
    <definedName name="เงินงวดสชป.2">'[2]SUM (Region)'!#REF!</definedName>
    <definedName name="เงินงวดสชป.3" localSheetId="5">'[2]SUM (Region)'!#REF!</definedName>
    <definedName name="เงินงวดสชป.3">'[2]SUM (Region)'!#REF!</definedName>
    <definedName name="เงินงวดสชป.4" localSheetId="5">'[2]SUM (Region)'!#REF!</definedName>
    <definedName name="เงินงวดสชป.4">'[2]SUM (Region)'!#REF!</definedName>
    <definedName name="เงินงวดสชป.5" localSheetId="5">'[2]SUM (Region)'!#REF!</definedName>
    <definedName name="เงินงวดสชป.5">'[2]SUM (Region)'!#REF!</definedName>
    <definedName name="เงินงวดสชป.6" localSheetId="5">'[2]SUM (Region)'!#REF!</definedName>
    <definedName name="เงินงวดสชป.6">'[2]SUM (Region)'!#REF!</definedName>
    <definedName name="เงินงวดสชป.7" localSheetId="5">'[2]SUM (Region)'!#REF!</definedName>
    <definedName name="เงินงวดสชป.7">'[2]SUM (Region)'!#REF!</definedName>
    <definedName name="เงินงวดสชป.8" localSheetId="5">'[2]SUM (Region)'!#REF!</definedName>
    <definedName name="เงินงวดสชป.8">'[2]SUM (Region)'!#REF!</definedName>
    <definedName name="เงินงวดสชป.9" localSheetId="5">'[2]SUM (Region)'!#REF!</definedName>
    <definedName name="เงินงวดสชป.9">'[2]SUM (Region)'!#REF!</definedName>
    <definedName name="เงินงวดส่วนจังหวัด" localSheetId="5">'[2]SUM (Region)'!#REF!</definedName>
    <definedName name="เงินงวดส่วนจังหวัด">'[2]SUM (Region)'!#REF!</definedName>
    <definedName name="เงินงวดส่วนจังหวัดสชป.1" localSheetId="5">'[2]SUM (Region)'!#REF!</definedName>
    <definedName name="เงินงวดส่วนจังหวัดสชป.1">'[2]SUM (Region)'!#REF!</definedName>
    <definedName name="เงินงวดส่วนจังหวัดสชป.10" localSheetId="5">'[2]SUM (Region)'!#REF!</definedName>
    <definedName name="เงินงวดส่วนจังหวัดสชป.10">'[2]SUM (Region)'!#REF!</definedName>
    <definedName name="เงินงวดส่วนจังหวัดสชป.11" localSheetId="5">'[2]SUM (Region)'!#REF!</definedName>
    <definedName name="เงินงวดส่วนจังหวัดสชป.11">'[2]SUM (Region)'!#REF!</definedName>
    <definedName name="เงินงวดส่วนจังหวัดสชป.12" localSheetId="5">'[2]SUM (Region)'!#REF!</definedName>
    <definedName name="เงินงวดส่วนจังหวัดสชป.12">'[2]SUM (Region)'!#REF!</definedName>
    <definedName name="เงินงวดส่วนจังหวัดสชป.13" localSheetId="5">'[2]SUM (Region)'!#REF!</definedName>
    <definedName name="เงินงวดส่วนจังหวัดสชป.13">'[2]SUM (Region)'!#REF!</definedName>
    <definedName name="เงินงวดส่วนจังหวัดสชป.14" localSheetId="5">'[2]SUM (Region)'!#REF!</definedName>
    <definedName name="เงินงวดส่วนจังหวัดสชป.14">'[2]SUM (Region)'!#REF!</definedName>
    <definedName name="เงินงวดส่วนจังหวัดสชป.15" localSheetId="5">'[2]SUM (Region)'!#REF!</definedName>
    <definedName name="เงินงวดส่วนจังหวัดสชป.15">'[2]SUM (Region)'!#REF!</definedName>
    <definedName name="เงินงวดส่วนจังหวัดสชป.16" localSheetId="5">'[2]SUM (Region)'!#REF!</definedName>
    <definedName name="เงินงวดส่วนจังหวัดสชป.16">'[2]SUM (Region)'!#REF!</definedName>
    <definedName name="เงินงวดส่วนจังหวัดสชป.2" localSheetId="5">'[2]SUM (Region)'!#REF!</definedName>
    <definedName name="เงินงวดส่วนจังหวัดสชป.2">'[2]SUM (Region)'!#REF!</definedName>
    <definedName name="เงินงวดส่วนจังหวัดสชป.3" localSheetId="5">'[2]SUM (Region)'!#REF!</definedName>
    <definedName name="เงินงวดส่วนจังหวัดสชป.3">'[2]SUM (Region)'!#REF!</definedName>
    <definedName name="เงินงวดส่วนจังหวัดสชป.4" localSheetId="5">'[2]SUM (Region)'!#REF!</definedName>
    <definedName name="เงินงวดส่วนจังหวัดสชป.4">'[2]SUM (Region)'!#REF!</definedName>
    <definedName name="เงินงวดส่วนจังหวัดสชป.5" localSheetId="5">'[2]SUM (Region)'!#REF!</definedName>
    <definedName name="เงินงวดส่วนจังหวัดสชป.5">'[2]SUM (Region)'!#REF!</definedName>
    <definedName name="เงินงวดส่วนจังหวัดสชป.6" localSheetId="5">'[2]SUM (Region)'!#REF!</definedName>
    <definedName name="เงินงวดส่วนจังหวัดสชป.6">'[2]SUM (Region)'!#REF!</definedName>
    <definedName name="เงินงวดส่วนจังหวัดสชป.7" localSheetId="5">'[2]SUM (Region)'!#REF!</definedName>
    <definedName name="เงินงวดส่วนจังหวัดสชป.7">'[2]SUM (Region)'!#REF!</definedName>
    <definedName name="เงินงวดส่วนจังหวัดสชป.8" localSheetId="5">'[2]SUM (Region)'!#REF!</definedName>
    <definedName name="เงินงวดส่วนจังหวัดสชป.8">'[2]SUM (Region)'!#REF!</definedName>
    <definedName name="เงินงวดส่วนจังหวัดสชป.9" localSheetId="5">'[2]SUM (Region)'!#REF!</definedName>
    <definedName name="เงินงวดส่วนจังหวัดสชป.9">'[2]SUM (Region)'!#REF!</definedName>
    <definedName name="จังหวัด" localSheetId="5">#REF!</definedName>
    <definedName name="จังหวัด" localSheetId="7">#REF!</definedName>
    <definedName name="จังหวัด" localSheetId="6">#REF!</definedName>
    <definedName name="จังหวัด">#REF!</definedName>
    <definedName name="จัดสรรต้นปี" localSheetId="5">'[2]SUM (Region)'!#REF!</definedName>
    <definedName name="จัดสรรต้นปี">'[2]SUM (Region)'!#REF!</definedName>
    <definedName name="จัดสรรให้สชป.1" localSheetId="5">'[2]SUM (Region)'!#REF!</definedName>
    <definedName name="จัดสรรให้สชป.1" localSheetId="7">'[2]SUM (Region)'!#REF!</definedName>
    <definedName name="จัดสรรให้สชป.1" localSheetId="6">'[2]SUM (Region)'!#REF!</definedName>
    <definedName name="จัดสรรให้สชป.1">'[2]SUM (Region)'!#REF!</definedName>
    <definedName name="จัดสรรให้สชป.10" localSheetId="5">'[2]SUM (Region)'!#REF!</definedName>
    <definedName name="จัดสรรให้สชป.10" localSheetId="7">'[2]SUM (Region)'!#REF!</definedName>
    <definedName name="จัดสรรให้สชป.10" localSheetId="6">'[2]SUM (Region)'!#REF!</definedName>
    <definedName name="จัดสรรให้สชป.10">'[2]SUM (Region)'!#REF!</definedName>
    <definedName name="จัดสรรให้สชป.11" localSheetId="5">'[2]SUM (Region)'!#REF!</definedName>
    <definedName name="จัดสรรให้สชป.11" localSheetId="7">'[2]SUM (Region)'!#REF!</definedName>
    <definedName name="จัดสรรให้สชป.11" localSheetId="6">'[2]SUM (Region)'!#REF!</definedName>
    <definedName name="จัดสรรให้สชป.11">'[2]SUM (Region)'!#REF!</definedName>
    <definedName name="จัดสรรให้สชป.12" localSheetId="5">'[2]SUM (Region)'!#REF!</definedName>
    <definedName name="จัดสรรให้สชป.12" localSheetId="7">'[2]SUM (Region)'!#REF!</definedName>
    <definedName name="จัดสรรให้สชป.12" localSheetId="6">'[2]SUM (Region)'!#REF!</definedName>
    <definedName name="จัดสรรให้สชป.12">'[2]SUM (Region)'!#REF!</definedName>
    <definedName name="จัดสรรให้สชป.13" localSheetId="5">'[2]SUM (Region)'!#REF!</definedName>
    <definedName name="จัดสรรให้สชป.13" localSheetId="7">'[2]SUM (Region)'!#REF!</definedName>
    <definedName name="จัดสรรให้สชป.13" localSheetId="6">'[2]SUM (Region)'!#REF!</definedName>
    <definedName name="จัดสรรให้สชป.13">'[2]SUM (Region)'!#REF!</definedName>
    <definedName name="จัดสรรให้สชป.14" localSheetId="5">'[2]SUM (Region)'!#REF!</definedName>
    <definedName name="จัดสรรให้สชป.14">'[2]SUM (Region)'!#REF!</definedName>
    <definedName name="จัดสรรให้สชป.15" localSheetId="5">'[2]SUM (Region)'!#REF!</definedName>
    <definedName name="จัดสรรให้สชป.15">'[2]SUM (Region)'!#REF!</definedName>
    <definedName name="จัดสรรให้สชป.16" localSheetId="5">'[2]SUM (Region)'!#REF!</definedName>
    <definedName name="จัดสรรให้สชป.16">'[2]SUM (Region)'!#REF!</definedName>
    <definedName name="จัดสรรให้สชป.2" localSheetId="5">'[2]SUM (Region)'!#REF!</definedName>
    <definedName name="จัดสรรให้สชป.2">'[2]SUM (Region)'!#REF!</definedName>
    <definedName name="จัดสรรให้สชป.3" localSheetId="5">'[2]SUM (Region)'!#REF!</definedName>
    <definedName name="จัดสรรให้สชป.3">'[2]SUM (Region)'!#REF!</definedName>
    <definedName name="จัดสรรให้สชป.4" localSheetId="5">'[2]SUM (Region)'!#REF!</definedName>
    <definedName name="จัดสรรให้สชป.4">'[2]SUM (Region)'!#REF!</definedName>
    <definedName name="จัดสรรให้สชป.5" localSheetId="5">'[2]SUM (Region)'!#REF!</definedName>
    <definedName name="จัดสรรให้สชป.5">'[2]SUM (Region)'!#REF!</definedName>
    <definedName name="จัดสรรให้สชป.6" localSheetId="5">'[2]SUM (Region)'!#REF!</definedName>
    <definedName name="จัดสรรให้สชป.6">'[2]SUM (Region)'!#REF!</definedName>
    <definedName name="จัดสรรให้สชป.7" localSheetId="5">'[2]SUM (Region)'!#REF!</definedName>
    <definedName name="จัดสรรให้สชป.7">'[2]SUM (Region)'!#REF!</definedName>
    <definedName name="จัดสรรให้สชป.8" localSheetId="5">'[2]SUM (Region)'!#REF!</definedName>
    <definedName name="จัดสรรให้สชป.8">'[2]SUM (Region)'!#REF!</definedName>
    <definedName name="จัดสรรให้สชป.9" localSheetId="5">'[2]SUM (Region)'!#REF!</definedName>
    <definedName name="จัดสรรให้สชป.9">'[2]SUM (Region)'!#REF!</definedName>
    <definedName name="ชื่อ_สกุล" localSheetId="5">#REF!</definedName>
    <definedName name="ชื่อ_สกุล" localSheetId="7">#REF!</definedName>
    <definedName name="ชื่อ_สกุล" localSheetId="6">#REF!</definedName>
    <definedName name="ชื่อ_สกุล">#REF!</definedName>
    <definedName name="ตัวย่อ" localSheetId="5">#REF!</definedName>
    <definedName name="ตัวย่อ" localSheetId="7">#REF!</definedName>
    <definedName name="ตัวย่อ" localSheetId="6">#REF!</definedName>
    <definedName name="ตัวย่อ">#REF!</definedName>
    <definedName name="ที่ตั้ง_จังหวัด" localSheetId="5">#REF!</definedName>
    <definedName name="ที่ตั้ง_จังหวัด" localSheetId="7">#REF!</definedName>
    <definedName name="ที่ตั้ง_จังหวัด" localSheetId="6">#REF!</definedName>
    <definedName name="ที่ตั้ง_จังหวัด">#REF!</definedName>
    <definedName name="ที่ตั้ง_ตำบล" localSheetId="5">#REF!</definedName>
    <definedName name="ที่ตั้ง_ตำบล" localSheetId="7">#REF!</definedName>
    <definedName name="ที่ตั้ง_ตำบล" localSheetId="6">#REF!</definedName>
    <definedName name="ที่ตั้ง_ตำบล">#REF!</definedName>
    <definedName name="ที่ตั้ง_อำเภอ" localSheetId="5">#REF!</definedName>
    <definedName name="ที่ตั้ง_อำเภอ" localSheetId="7">#REF!</definedName>
    <definedName name="ที่ตั้ง_อำเภอ" localSheetId="6">#REF!</definedName>
    <definedName name="ที่ตั้ง_อำเภอ">#REF!</definedName>
    <definedName name="โทรบ้านพัก" localSheetId="5">#REF!</definedName>
    <definedName name="โทรบ้านพัก" localSheetId="7">#REF!</definedName>
    <definedName name="โทรบ้านพัก" localSheetId="6">#REF!</definedName>
    <definedName name="โทรบ้านพัก">#REF!</definedName>
    <definedName name="โทรมือถือ" localSheetId="5">#REF!</definedName>
    <definedName name="โทรมือถือ" localSheetId="7">#REF!</definedName>
    <definedName name="โทรมือถือ" localSheetId="6">#REF!</definedName>
    <definedName name="โทรมือถือ">#REF!</definedName>
    <definedName name="โทรสายตรง" localSheetId="5">#REF!</definedName>
    <definedName name="โทรสายตรง" localSheetId="7">#REF!</definedName>
    <definedName name="โทรสายตรง" localSheetId="6">#REF!</definedName>
    <definedName name="โทรสายตรง">#REF!</definedName>
    <definedName name="โทรสายใน" localSheetId="5">#REF!</definedName>
    <definedName name="โทรสายใน" localSheetId="7">#REF!</definedName>
    <definedName name="โทรสายใน" localSheetId="6">#REF!</definedName>
    <definedName name="โทรสายใน">#REF!</definedName>
    <definedName name="โทรสาร" localSheetId="5">#REF!</definedName>
    <definedName name="โทรสาร" localSheetId="7">#REF!</definedName>
    <definedName name="โทรสาร" localSheetId="6">#REF!</definedName>
    <definedName name="โทรสาร">#REF!</definedName>
    <definedName name="เบิกจ่าย" localSheetId="5">#REF!</definedName>
    <definedName name="เบิกจ่าย" localSheetId="7">#REF!</definedName>
    <definedName name="เบิกจ่าย" localSheetId="6">#REF!</definedName>
    <definedName name="เบิกจ่าย">#REF!</definedName>
    <definedName name="ปมก." localSheetId="5">'[2]SUM (Region)'!#REF!</definedName>
    <definedName name="ปมก." localSheetId="7">'[2]SUM (Region)'!#REF!</definedName>
    <definedName name="ปมก." localSheetId="6">'[2]SUM (Region)'!#REF!</definedName>
    <definedName name="ปมก.">'[2]SUM (Region)'!#REF!</definedName>
    <definedName name="ปมก.ค่าจ้าง" localSheetId="5">#REF!</definedName>
    <definedName name="ปมก.ค่าจ้าง" localSheetId="7">#REF!</definedName>
    <definedName name="ปมก.ค่าจ้าง" localSheetId="6">#REF!</definedName>
    <definedName name="ปมก.ค่าจ้าง">#REF!</definedName>
    <definedName name="ปมก.ค่าจ้างสชป.1" localSheetId="5">#REF!</definedName>
    <definedName name="ปมก.ค่าจ้างสชป.1" localSheetId="7">#REF!</definedName>
    <definedName name="ปมก.ค่าจ้างสชป.1" localSheetId="6">#REF!</definedName>
    <definedName name="ปมก.ค่าจ้างสชป.1">#REF!</definedName>
    <definedName name="ปมก.ค่าจ้างสชป.10" localSheetId="5">#REF!</definedName>
    <definedName name="ปมก.ค่าจ้างสชป.10" localSheetId="7">#REF!</definedName>
    <definedName name="ปมก.ค่าจ้างสชป.10" localSheetId="6">#REF!</definedName>
    <definedName name="ปมก.ค่าจ้างสชป.10">#REF!</definedName>
    <definedName name="ปมก.ค่าจ้างสชป.11" localSheetId="5">#REF!</definedName>
    <definedName name="ปมก.ค่าจ้างสชป.11" localSheetId="7">#REF!</definedName>
    <definedName name="ปมก.ค่าจ้างสชป.11" localSheetId="6">#REF!</definedName>
    <definedName name="ปมก.ค่าจ้างสชป.11">#REF!</definedName>
    <definedName name="ปมก.ค่าจ้างสชป.12" localSheetId="5">#REF!</definedName>
    <definedName name="ปมก.ค่าจ้างสชป.12" localSheetId="7">#REF!</definedName>
    <definedName name="ปมก.ค่าจ้างสชป.12" localSheetId="6">#REF!</definedName>
    <definedName name="ปมก.ค่าจ้างสชป.12">#REF!</definedName>
    <definedName name="ปมก.ค่าจ้างสชป.2" localSheetId="5">#REF!</definedName>
    <definedName name="ปมก.ค่าจ้างสชป.2" localSheetId="7">#REF!</definedName>
    <definedName name="ปมก.ค่าจ้างสชป.2" localSheetId="6">#REF!</definedName>
    <definedName name="ปมก.ค่าจ้างสชป.2">#REF!</definedName>
    <definedName name="ปมก.ค่าจ้างสชป.3" localSheetId="5">#REF!</definedName>
    <definedName name="ปมก.ค่าจ้างสชป.3" localSheetId="7">#REF!</definedName>
    <definedName name="ปมก.ค่าจ้างสชป.3" localSheetId="6">#REF!</definedName>
    <definedName name="ปมก.ค่าจ้างสชป.3">#REF!</definedName>
    <definedName name="ปมก.ค่าจ้างสชป.4" localSheetId="5">#REF!</definedName>
    <definedName name="ปมก.ค่าจ้างสชป.4" localSheetId="7">#REF!</definedName>
    <definedName name="ปมก.ค่าจ้างสชป.4" localSheetId="6">#REF!</definedName>
    <definedName name="ปมก.ค่าจ้างสชป.4">#REF!</definedName>
    <definedName name="ปมก.ค่าจ้างสชป.5" localSheetId="5">#REF!</definedName>
    <definedName name="ปมก.ค่าจ้างสชป.5" localSheetId="7">#REF!</definedName>
    <definedName name="ปมก.ค่าจ้างสชป.5" localSheetId="6">#REF!</definedName>
    <definedName name="ปมก.ค่าจ้างสชป.5">#REF!</definedName>
    <definedName name="ปมก.ค่าจ้างสชป.6" localSheetId="5">#REF!</definedName>
    <definedName name="ปมก.ค่าจ้างสชป.6" localSheetId="7">#REF!</definedName>
    <definedName name="ปมก.ค่าจ้างสชป.6" localSheetId="6">#REF!</definedName>
    <definedName name="ปมก.ค่าจ้างสชป.6">#REF!</definedName>
    <definedName name="ปมก.ค่าจ้างสชป.7" localSheetId="5">#REF!</definedName>
    <definedName name="ปมก.ค่าจ้างสชป.7" localSheetId="7">#REF!</definedName>
    <definedName name="ปมก.ค่าจ้างสชป.7" localSheetId="6">#REF!</definedName>
    <definedName name="ปมก.ค่าจ้างสชป.7">#REF!</definedName>
    <definedName name="ปมก.ค่าจ้างสชป.8" localSheetId="5">#REF!</definedName>
    <definedName name="ปมก.ค่าจ้างสชป.8" localSheetId="7">#REF!</definedName>
    <definedName name="ปมก.ค่าจ้างสชป.8" localSheetId="6">#REF!</definedName>
    <definedName name="ปมก.ค่าจ้างสชป.8">#REF!</definedName>
    <definedName name="ปมก.ค่าจ้างสชป.9" localSheetId="5">#REF!</definedName>
    <definedName name="ปมก.ค่าจ้างสชป.9" localSheetId="7">#REF!</definedName>
    <definedName name="ปมก.ค่าจ้างสชป.9" localSheetId="6">#REF!</definedName>
    <definedName name="ปมก.ค่าจ้างสชป.9">#REF!</definedName>
    <definedName name="ปมก.จ้างเหมา" localSheetId="5">'[2]SUM (Region)'!#REF!</definedName>
    <definedName name="ปมก.จ้างเหมา" localSheetId="7">'[2]SUM (Region)'!#REF!</definedName>
    <definedName name="ปมก.จ้างเหมา" localSheetId="6">'[2]SUM (Region)'!#REF!</definedName>
    <definedName name="ปมก.จ้างเหมา">'[2]SUM (Region)'!#REF!</definedName>
    <definedName name="ปมก.จ้างเหมาสชป.1" localSheetId="5">'[2]SUM (Region)'!#REF!</definedName>
    <definedName name="ปมก.จ้างเหมาสชป.1" localSheetId="7">'[2]SUM (Region)'!#REF!</definedName>
    <definedName name="ปมก.จ้างเหมาสชป.1" localSheetId="6">'[2]SUM (Region)'!#REF!</definedName>
    <definedName name="ปมก.จ้างเหมาสชป.1">'[2]SUM (Region)'!#REF!</definedName>
    <definedName name="ปมก.จ้างเหมาสชป.10" localSheetId="5">'[2]SUM (Region)'!#REF!</definedName>
    <definedName name="ปมก.จ้างเหมาสชป.10" localSheetId="7">'[2]SUM (Region)'!#REF!</definedName>
    <definedName name="ปมก.จ้างเหมาสชป.10" localSheetId="6">'[2]SUM (Region)'!#REF!</definedName>
    <definedName name="ปมก.จ้างเหมาสชป.10">'[2]SUM (Region)'!#REF!</definedName>
    <definedName name="ปมก.จ้างเหมาสชป.11" localSheetId="5">'[2]SUM (Region)'!#REF!</definedName>
    <definedName name="ปมก.จ้างเหมาสชป.11" localSheetId="7">'[2]SUM (Region)'!#REF!</definedName>
    <definedName name="ปมก.จ้างเหมาสชป.11" localSheetId="6">'[2]SUM (Region)'!#REF!</definedName>
    <definedName name="ปมก.จ้างเหมาสชป.11">'[2]SUM (Region)'!#REF!</definedName>
    <definedName name="ปมก.จ้างเหมาสชป.12" localSheetId="5">'[2]SUM (Region)'!#REF!</definedName>
    <definedName name="ปมก.จ้างเหมาสชป.12">'[2]SUM (Region)'!#REF!</definedName>
    <definedName name="ปมก.จ้างเหมาสชป.13" localSheetId="5">'[2]SUM (Region)'!#REF!</definedName>
    <definedName name="ปมก.จ้างเหมาสชป.13">'[2]SUM (Region)'!#REF!</definedName>
    <definedName name="ปมก.จ้างเหมาสชป.14" localSheetId="5">'[2]SUM (Region)'!#REF!</definedName>
    <definedName name="ปมก.จ้างเหมาสชป.14">'[2]SUM (Region)'!#REF!</definedName>
    <definedName name="ปมก.จ้างเหมาสชป.15" localSheetId="5">'[2]SUM (Region)'!#REF!</definedName>
    <definedName name="ปมก.จ้างเหมาสชป.15">'[2]SUM (Region)'!#REF!</definedName>
    <definedName name="ปมก.จ้างเหมาสชป.16" localSheetId="5">'[2]SUM (Region)'!#REF!</definedName>
    <definedName name="ปมก.จ้างเหมาสชป.16">'[2]SUM (Region)'!#REF!</definedName>
    <definedName name="ปมก.จ้างเหมาสชป.2" localSheetId="5">'[2]SUM (Region)'!#REF!</definedName>
    <definedName name="ปมก.จ้างเหมาสชป.2">'[2]SUM (Region)'!#REF!</definedName>
    <definedName name="ปมก.จ้างเหมาสชป.3" localSheetId="5">'[2]SUM (Region)'!#REF!</definedName>
    <definedName name="ปมก.จ้างเหมาสชป.3">'[2]SUM (Region)'!#REF!</definedName>
    <definedName name="ปมก.จ้างเหมาสชป.4" localSheetId="5">'[2]SUM (Region)'!#REF!</definedName>
    <definedName name="ปมก.จ้างเหมาสชป.4">'[2]SUM (Region)'!#REF!</definedName>
    <definedName name="ปมก.จ้างเหมาสชป.5" localSheetId="5">'[2]SUM (Region)'!#REF!</definedName>
    <definedName name="ปมก.จ้างเหมาสชป.5">'[2]SUM (Region)'!#REF!</definedName>
    <definedName name="ปมก.จ้างเหมาสชป.6" localSheetId="5">'[2]SUM (Region)'!#REF!</definedName>
    <definedName name="ปมก.จ้างเหมาสชป.6">'[2]SUM (Region)'!#REF!</definedName>
    <definedName name="ปมก.จ้างเหมาสชป.7" localSheetId="5">'[2]SUM (Region)'!#REF!</definedName>
    <definedName name="ปมก.จ้างเหมาสชป.7">'[2]SUM (Region)'!#REF!</definedName>
    <definedName name="ปมก.จ้างเหมาสชป.8" localSheetId="5">'[2]SUM (Region)'!#REF!</definedName>
    <definedName name="ปมก.จ้างเหมาสชป.8">'[2]SUM (Region)'!#REF!</definedName>
    <definedName name="ปมก.จ้างเหมาสชป.9" localSheetId="5">'[2]SUM (Region)'!#REF!</definedName>
    <definedName name="ปมก.จ้างเหมาสชป.9">'[2]SUM (Region)'!#REF!</definedName>
    <definedName name="ปมก.ทั้งหมด" localSheetId="5">'[2]SUM (Region)'!#REF!</definedName>
    <definedName name="ปมก.ทั้งหมด">'[2]SUM (Region)'!#REF!</definedName>
    <definedName name="ปมก.ทั้งหมดสชป.1" localSheetId="5">'[2]SUM (Region)'!#REF!</definedName>
    <definedName name="ปมก.ทั้งหมดสชป.1">'[2]SUM (Region)'!#REF!</definedName>
    <definedName name="ปมก.ทั้งหมดสชป.10" localSheetId="5">'[2]SUM (Region)'!#REF!</definedName>
    <definedName name="ปมก.ทั้งหมดสชป.10">'[2]SUM (Region)'!#REF!</definedName>
    <definedName name="ปมก.ทั้งหมดสชป.11" localSheetId="5">'[2]SUM (Region)'!#REF!</definedName>
    <definedName name="ปมก.ทั้งหมดสชป.11">'[2]SUM (Region)'!#REF!</definedName>
    <definedName name="ปมก.ทั้งหมดสชป.12" localSheetId="5">'[2]SUM (Region)'!#REF!</definedName>
    <definedName name="ปมก.ทั้งหมดสชป.12">'[2]SUM (Region)'!#REF!</definedName>
    <definedName name="ปมก.ทั้งหมดสชป.13" localSheetId="5">'[2]SUM (Region)'!#REF!</definedName>
    <definedName name="ปมก.ทั้งหมดสชป.13">'[2]SUM (Region)'!#REF!</definedName>
    <definedName name="ปมก.ทั้งหมดสชป.14" localSheetId="5">'[2]SUM (Region)'!#REF!</definedName>
    <definedName name="ปมก.ทั้งหมดสชป.14">'[2]SUM (Region)'!#REF!</definedName>
    <definedName name="ปมก.ทั้งหมดสชป.15" localSheetId="5">'[2]SUM (Region)'!#REF!</definedName>
    <definedName name="ปมก.ทั้งหมดสชป.15">'[2]SUM (Region)'!#REF!</definedName>
    <definedName name="ปมก.ทั้งหมดสชป.16" localSheetId="5">'[2]SUM (Region)'!#REF!</definedName>
    <definedName name="ปมก.ทั้งหมดสชป.16">'[2]SUM (Region)'!#REF!</definedName>
    <definedName name="ปมก.ทั้งหมดสชป.2" localSheetId="5">'[2]SUM (Region)'!#REF!</definedName>
    <definedName name="ปมก.ทั้งหมดสชป.2">'[2]SUM (Region)'!#REF!</definedName>
    <definedName name="ปมก.ทั้งหมดสชป.3" localSheetId="5">'[2]SUM (Region)'!#REF!</definedName>
    <definedName name="ปมก.ทั้งหมดสชป.3">'[2]SUM (Region)'!#REF!</definedName>
    <definedName name="ปมก.ทั้งหมดสชป.4" localSheetId="5">'[2]SUM (Region)'!#REF!</definedName>
    <definedName name="ปมก.ทั้งหมดสชป.4">'[2]SUM (Region)'!#REF!</definedName>
    <definedName name="ปมก.ทั้งหมดสชป.5" localSheetId="5">'[2]SUM (Region)'!#REF!</definedName>
    <definedName name="ปมก.ทั้งหมดสชป.5">'[2]SUM (Region)'!#REF!</definedName>
    <definedName name="ปมก.ทั้งหมดสชป.6" localSheetId="5">'[2]SUM (Region)'!#REF!</definedName>
    <definedName name="ปมก.ทั้งหมดสชป.6">'[2]SUM (Region)'!#REF!</definedName>
    <definedName name="ปมก.ทั้งหมดสชป.7" localSheetId="5">'[2]SUM (Region)'!#REF!</definedName>
    <definedName name="ปมก.ทั้งหมดสชป.7">'[2]SUM (Region)'!#REF!</definedName>
    <definedName name="ปมก.ทั้งหมดสชป.8" localSheetId="5">'[2]SUM (Region)'!#REF!</definedName>
    <definedName name="ปมก.ทั้งหมดสชป.8">'[2]SUM (Region)'!#REF!</definedName>
    <definedName name="ปมก.ทั้งหมดสชป.9" localSheetId="5">'[2]SUM (Region)'!#REF!</definedName>
    <definedName name="ปมก.ทั้งหมดสชป.9">'[2]SUM (Region)'!#REF!</definedName>
    <definedName name="ปมก.สชป.1" localSheetId="5">'[2]SUM (Region)'!#REF!</definedName>
    <definedName name="ปมก.สชป.1">'[2]SUM (Region)'!#REF!</definedName>
    <definedName name="ปมก.สชป.10" localSheetId="5">'[2]SUM (Region)'!#REF!</definedName>
    <definedName name="ปมก.สชป.10">'[2]SUM (Region)'!#REF!</definedName>
    <definedName name="ปมก.สชป.11" localSheetId="5">'[2]SUM (Region)'!#REF!</definedName>
    <definedName name="ปมก.สชป.11">'[2]SUM (Region)'!#REF!</definedName>
    <definedName name="ปมก.สชป.12" localSheetId="5">'[2]SUM (Region)'!#REF!</definedName>
    <definedName name="ปมก.สชป.12">'[2]SUM (Region)'!#REF!</definedName>
    <definedName name="ปมก.สชป.13" localSheetId="5">'[2]SUM (Region)'!#REF!</definedName>
    <definedName name="ปมก.สชป.13">'[2]SUM (Region)'!#REF!</definedName>
    <definedName name="ปมก.สชป.14" localSheetId="5">'[2]SUM (Region)'!#REF!</definedName>
    <definedName name="ปมก.สชป.14">'[2]SUM (Region)'!#REF!</definedName>
    <definedName name="ปมก.สชป.15" localSheetId="5">'[2]SUM (Region)'!#REF!</definedName>
    <definedName name="ปมก.สชป.15">'[2]SUM (Region)'!#REF!</definedName>
    <definedName name="ปมก.สชป.16" localSheetId="5">'[2]SUM (Region)'!#REF!</definedName>
    <definedName name="ปมก.สชป.16">'[2]SUM (Region)'!#REF!</definedName>
    <definedName name="ปมก.สชป.2" localSheetId="5">'[2]SUM (Region)'!#REF!</definedName>
    <definedName name="ปมก.สชป.2">'[2]SUM (Region)'!#REF!</definedName>
    <definedName name="ปมก.สชป.3" localSheetId="5">'[2]SUM (Region)'!#REF!</definedName>
    <definedName name="ปมก.สชป.3">'[2]SUM (Region)'!#REF!</definedName>
    <definedName name="ปมก.สชป.4" localSheetId="5">'[2]SUM (Region)'!#REF!</definedName>
    <definedName name="ปมก.สชป.4">'[2]SUM (Region)'!#REF!</definedName>
    <definedName name="ปมก.สชป.5" localSheetId="5">'[2]SUM (Region)'!#REF!</definedName>
    <definedName name="ปมก.สชป.5">'[2]SUM (Region)'!#REF!</definedName>
    <definedName name="ปมก.สชป.6" localSheetId="5">'[2]SUM (Region)'!#REF!</definedName>
    <definedName name="ปมก.สชป.6">'[2]SUM (Region)'!#REF!</definedName>
    <definedName name="ปมก.สชป.7" localSheetId="5">'[2]SUM (Region)'!#REF!</definedName>
    <definedName name="ปมก.สชป.7">'[2]SUM (Region)'!#REF!</definedName>
    <definedName name="ปมก.สชป.8" localSheetId="5">'[2]SUM (Region)'!#REF!</definedName>
    <definedName name="ปมก.สชป.8">'[2]SUM (Region)'!#REF!</definedName>
    <definedName name="ปมก.สชป.9" localSheetId="5">'[2]SUM (Region)'!#REF!</definedName>
    <definedName name="ปมก.สชป.9">'[2]SUM (Region)'!#REF!</definedName>
    <definedName name="แผนทั้งหมด" localSheetId="5">'[2]SUM (Region)'!#REF!</definedName>
    <definedName name="แผนทั้งหมด" localSheetId="7">'[2]SUM (Region)'!#REF!</definedName>
    <definedName name="แผนทั้งหมด" localSheetId="6">'[2]SUM (Region)'!#REF!</definedName>
    <definedName name="แผนทั้งหมด">'[2]SUM (Region)'!#REF!</definedName>
    <definedName name="แผนทั้งหมดสชป.1" localSheetId="5">'[2]SUM (Region)'!#REF!</definedName>
    <definedName name="แผนทั้งหมดสชป.1" localSheetId="7">'[2]SUM (Region)'!#REF!</definedName>
    <definedName name="แผนทั้งหมดสชป.1" localSheetId="6">'[2]SUM (Region)'!#REF!</definedName>
    <definedName name="แผนทั้งหมดสชป.1">'[2]SUM (Region)'!#REF!</definedName>
    <definedName name="แผนทั้งหมดสชป.10" localSheetId="5">'[2]SUM (Region)'!#REF!</definedName>
    <definedName name="แผนทั้งหมดสชป.10">'[2]SUM (Region)'!#REF!</definedName>
    <definedName name="แผนทั้งหมดสชป.11" localSheetId="5">'[2]SUM (Region)'!#REF!</definedName>
    <definedName name="แผนทั้งหมดสชป.11">'[2]SUM (Region)'!#REF!</definedName>
    <definedName name="แผนทั้งหมดสชป.12" localSheetId="5">'[2]SUM (Region)'!#REF!</definedName>
    <definedName name="แผนทั้งหมดสชป.12">'[2]SUM (Region)'!#REF!</definedName>
    <definedName name="แผนทั้งหมดสชป.13" localSheetId="5">'[2]SUM (Region)'!#REF!</definedName>
    <definedName name="แผนทั้งหมดสชป.13">'[2]SUM (Region)'!#REF!</definedName>
    <definedName name="แผนทั้งหมดสชป.14" localSheetId="5">'[2]SUM (Region)'!#REF!</definedName>
    <definedName name="แผนทั้งหมดสชป.14">'[2]SUM (Region)'!#REF!</definedName>
    <definedName name="แผนทั้งหมดสชป.15" localSheetId="5">'[2]SUM (Region)'!#REF!</definedName>
    <definedName name="แผนทั้งหมดสชป.15">'[2]SUM (Region)'!#REF!</definedName>
    <definedName name="แผนทั้งหมดสชป.16" localSheetId="5">'[2]SUM (Region)'!#REF!</definedName>
    <definedName name="แผนทั้งหมดสชป.16">'[2]SUM (Region)'!#REF!</definedName>
    <definedName name="แผนทั้งหมดสชป.2" localSheetId="5">'[2]SUM (Region)'!#REF!</definedName>
    <definedName name="แผนทั้งหมดสชป.2">'[2]SUM (Region)'!#REF!</definedName>
    <definedName name="แผนทั้งหมดสชป.3" localSheetId="5">'[2]SUM (Region)'!#REF!</definedName>
    <definedName name="แผนทั้งหมดสชป.3">'[2]SUM (Region)'!#REF!</definedName>
    <definedName name="แผนทั้งหมดสชป.4" localSheetId="5">'[2]SUM (Region)'!#REF!</definedName>
    <definedName name="แผนทั้งหมดสชป.4">'[2]SUM (Region)'!#REF!</definedName>
    <definedName name="แผนทั้งหมดสชป.5" localSheetId="5">'[2]SUM (Region)'!#REF!</definedName>
    <definedName name="แผนทั้งหมดสชป.5">'[2]SUM (Region)'!#REF!</definedName>
    <definedName name="แผนทั้งหมดสชป.6" localSheetId="5">'[2]SUM (Region)'!#REF!</definedName>
    <definedName name="แผนทั้งหมดสชป.6">'[2]SUM (Region)'!#REF!</definedName>
    <definedName name="แผนทั้งหมดสชป.7" localSheetId="5">'[2]SUM (Region)'!#REF!</definedName>
    <definedName name="แผนทั้งหมดสชป.7">'[2]SUM (Region)'!#REF!</definedName>
    <definedName name="แผนทั้งหมดสชป.8" localSheetId="5">'[2]SUM (Region)'!#REF!</definedName>
    <definedName name="แผนทั้งหมดสชป.8">'[2]SUM (Region)'!#REF!</definedName>
    <definedName name="แผนทั้งหมดสชป.9" localSheetId="5">'[2]SUM (Region)'!#REF!</definedName>
    <definedName name="แผนทั้งหมดสชป.9">'[2]SUM (Region)'!#REF!</definedName>
    <definedName name="พรบ." localSheetId="5">'[2]SUM (Region)'!#REF!</definedName>
    <definedName name="พรบ.">'[2]SUM (Region)'!#REF!</definedName>
    <definedName name="พรบ.สชป.1" localSheetId="5">'[2]SUM (Region)'!#REF!</definedName>
    <definedName name="พรบ.สชป.1">'[2]SUM (Region)'!#REF!</definedName>
    <definedName name="พรบ.สชป.10" localSheetId="5">'[2]SUM (Region)'!#REF!</definedName>
    <definedName name="พรบ.สชป.10">'[2]SUM (Region)'!#REF!</definedName>
    <definedName name="พรบ.สชป.11" localSheetId="5">'[2]SUM (Region)'!#REF!</definedName>
    <definedName name="พรบ.สชป.11">'[2]SUM (Region)'!#REF!</definedName>
    <definedName name="พรบ.สชป.12" localSheetId="5">'[2]SUM (Region)'!#REF!</definedName>
    <definedName name="พรบ.สชป.12">'[2]SUM (Region)'!#REF!</definedName>
    <definedName name="พรบ.สชป.13" localSheetId="5">'[2]SUM (Region)'!#REF!</definedName>
    <definedName name="พรบ.สชป.13">'[2]SUM (Region)'!#REF!</definedName>
    <definedName name="พรบ.สชป.14" localSheetId="5">'[2]SUM (Region)'!#REF!</definedName>
    <definedName name="พรบ.สชป.14">'[2]SUM (Region)'!#REF!</definedName>
    <definedName name="พรบ.สชป.15" localSheetId="5">'[2]SUM (Region)'!#REF!</definedName>
    <definedName name="พรบ.สชป.15">'[2]SUM (Region)'!#REF!</definedName>
    <definedName name="พรบ.สชป.16" localSheetId="5">'[2]SUM (Region)'!#REF!</definedName>
    <definedName name="พรบ.สชป.16">'[2]SUM (Region)'!#REF!</definedName>
    <definedName name="พรบ.สชป.2" localSheetId="5">'[2]SUM (Region)'!#REF!</definedName>
    <definedName name="พรบ.สชป.2">'[2]SUM (Region)'!#REF!</definedName>
    <definedName name="พรบ.สชป.3" localSheetId="5">'[2]SUM (Region)'!#REF!</definedName>
    <definedName name="พรบ.สชป.3">'[2]SUM (Region)'!#REF!</definedName>
    <definedName name="พรบ.สชป.4" localSheetId="5">'[2]SUM (Region)'!#REF!</definedName>
    <definedName name="พรบ.สชป.4">'[2]SUM (Region)'!#REF!</definedName>
    <definedName name="พรบ.สชป.5" localSheetId="5">'[2]SUM (Region)'!#REF!</definedName>
    <definedName name="พรบ.สชป.5">'[2]SUM (Region)'!#REF!</definedName>
    <definedName name="พรบ.สชป.6" localSheetId="5">'[2]SUM (Region)'!#REF!</definedName>
    <definedName name="พรบ.สชป.6">'[2]SUM (Region)'!#REF!</definedName>
    <definedName name="พรบ.สชป.7" localSheetId="5">'[2]SUM (Region)'!#REF!</definedName>
    <definedName name="พรบ.สชป.7">'[2]SUM (Region)'!#REF!</definedName>
    <definedName name="พรบ.สชป.8" localSheetId="5">'[2]SUM (Region)'!#REF!</definedName>
    <definedName name="พรบ.สชป.8">'[2]SUM (Region)'!#REF!</definedName>
    <definedName name="พรบ.สชป.9" localSheetId="5">'[2]SUM (Region)'!#REF!</definedName>
    <definedName name="พรบ.สชป.9">'[2]SUM (Region)'!#REF!</definedName>
    <definedName name="ยกเลิกสชป.1" localSheetId="5">'[2]SUM (Region)'!#REF!</definedName>
    <definedName name="ยกเลิกสชป.1">'[2]SUM (Region)'!#REF!</definedName>
    <definedName name="ยกเลิกสชป.10" localSheetId="5">'[2]SUM (Region)'!#REF!</definedName>
    <definedName name="ยกเลิกสชป.10">'[2]SUM (Region)'!#REF!</definedName>
    <definedName name="ยกเลิกสชป.11" localSheetId="5">'[2]SUM (Region)'!#REF!</definedName>
    <definedName name="ยกเลิกสชป.11">'[2]SUM (Region)'!#REF!</definedName>
    <definedName name="ยกเลิกสชป.12" localSheetId="5">'[2]SUM (Region)'!#REF!</definedName>
    <definedName name="ยกเลิกสชป.12">'[2]SUM (Region)'!#REF!</definedName>
    <definedName name="ยกเลิกสชป.13" localSheetId="5">'[2]SUM (Region)'!#REF!</definedName>
    <definedName name="ยกเลิกสชป.13">'[2]SUM (Region)'!#REF!</definedName>
    <definedName name="ยกเลิกสชป.14" localSheetId="5">'[2]SUM (Region)'!#REF!</definedName>
    <definedName name="ยกเลิกสชป.14">'[2]SUM (Region)'!#REF!</definedName>
    <definedName name="ยกเลิกสชป.15" localSheetId="5">'[2]SUM (Region)'!#REF!</definedName>
    <definedName name="ยกเลิกสชป.15">'[2]SUM (Region)'!#REF!</definedName>
    <definedName name="ยกเลิกสชป.16" localSheetId="5">'[2]SUM (Region)'!#REF!</definedName>
    <definedName name="ยกเลิกสชป.16">'[2]SUM (Region)'!#REF!</definedName>
    <definedName name="ยกเลิกสชป.2" localSheetId="5">'[2]SUM (Region)'!#REF!</definedName>
    <definedName name="ยกเลิกสชป.2">'[2]SUM (Region)'!#REF!</definedName>
    <definedName name="ยกเลิกสชป.3" localSheetId="5">'[2]SUM (Region)'!#REF!</definedName>
    <definedName name="ยกเลิกสชป.3">'[2]SUM (Region)'!#REF!</definedName>
    <definedName name="ยกเลิกสชป.4" localSheetId="5">'[2]SUM (Region)'!#REF!</definedName>
    <definedName name="ยกเลิกสชป.4">'[2]SUM (Region)'!#REF!</definedName>
    <definedName name="ยกเลิกสชป.5" localSheetId="5">'[2]SUM (Region)'!#REF!</definedName>
    <definedName name="ยกเลิกสชป.5">'[2]SUM (Region)'!#REF!</definedName>
    <definedName name="ยกเลิกสชป.6" localSheetId="5">'[2]SUM (Region)'!#REF!</definedName>
    <definedName name="ยกเลิกสชป.6">'[2]SUM (Region)'!#REF!</definedName>
    <definedName name="ยกเลิกสชป.7" localSheetId="5">'[2]SUM (Region)'!#REF!</definedName>
    <definedName name="ยกเลิกสชป.7">'[2]SUM (Region)'!#REF!</definedName>
    <definedName name="ยกเลิกสชป.8" localSheetId="5">'[2]SUM (Region)'!#REF!</definedName>
    <definedName name="ยกเลิกสชป.8">'[2]SUM (Region)'!#REF!</definedName>
    <definedName name="ยกเลิกสชป.9" localSheetId="5">'[2]SUM (Region)'!#REF!</definedName>
    <definedName name="ยกเลิกสชป.9">'[2]SUM (Region)'!#REF!</definedName>
    <definedName name="รหัส" localSheetId="5">#REF!</definedName>
    <definedName name="รหัส" localSheetId="7">#REF!</definedName>
    <definedName name="รหัส" localSheetId="6">#REF!</definedName>
    <definedName name="รหัส">#REF!</definedName>
    <definedName name="รหัสจังหวัด" localSheetId="5">#REF!</definedName>
    <definedName name="รหัสจังหวัด" localSheetId="7">#REF!</definedName>
    <definedName name="รหัสจังหวัด" localSheetId="6">#REF!</definedName>
    <definedName name="รหัสจังหวัด">#REF!</definedName>
    <definedName name="รอความต้องการงปม." localSheetId="5">'[2]SUM (Region)'!#REF!</definedName>
    <definedName name="รอความต้องการงปม." localSheetId="7">'[2]SUM (Region)'!#REF!</definedName>
    <definedName name="รอความต้องการงปม." localSheetId="6">'[2]SUM (Region)'!#REF!</definedName>
    <definedName name="รอความต้องการงปม.">'[2]SUM (Region)'!#REF!</definedName>
    <definedName name="รอความต้องการงปม.สชป.1" localSheetId="5">'[2]SUM (Region)'!#REF!</definedName>
    <definedName name="รอความต้องการงปม.สชป.1" localSheetId="7">'[2]SUM (Region)'!#REF!</definedName>
    <definedName name="รอความต้องการงปม.สชป.1" localSheetId="6">'[2]SUM (Region)'!#REF!</definedName>
    <definedName name="รอความต้องการงปม.สชป.1">'[2]SUM (Region)'!#REF!</definedName>
    <definedName name="รอความต้องการงปม.สชป.10" localSheetId="5">'[2]SUM (Region)'!#REF!</definedName>
    <definedName name="รอความต้องการงปม.สชป.10">'[2]SUM (Region)'!#REF!</definedName>
    <definedName name="รอความต้องการงปม.สชป.11" localSheetId="5">'[2]SUM (Region)'!#REF!</definedName>
    <definedName name="รอความต้องการงปม.สชป.11">'[2]SUM (Region)'!#REF!</definedName>
    <definedName name="รอความต้องการงปม.สชป.12" localSheetId="5">'[2]SUM (Region)'!#REF!</definedName>
    <definedName name="รอความต้องการงปม.สชป.12">'[2]SUM (Region)'!#REF!</definedName>
    <definedName name="รอความต้องการงปม.สชป.13" localSheetId="5">'[2]SUM (Region)'!#REF!</definedName>
    <definedName name="รอความต้องการงปม.สชป.13">'[2]SUM (Region)'!#REF!</definedName>
    <definedName name="รอความต้องการงปม.สชป.14" localSheetId="5">'[2]SUM (Region)'!#REF!</definedName>
    <definedName name="รอความต้องการงปม.สชป.14">'[2]SUM (Region)'!#REF!</definedName>
    <definedName name="รอความต้องการงปม.สชป.15" localSheetId="5">'[2]SUM (Region)'!#REF!</definedName>
    <definedName name="รอความต้องการงปม.สชป.15">'[2]SUM (Region)'!#REF!</definedName>
    <definedName name="รอความต้องการงปม.สชป.16" localSheetId="5">'[2]SUM (Region)'!#REF!</definedName>
    <definedName name="รอความต้องการงปม.สชป.16">'[2]SUM (Region)'!#REF!</definedName>
    <definedName name="รอความต้องการงปม.สชป.2" localSheetId="5">'[2]SUM (Region)'!#REF!</definedName>
    <definedName name="รอความต้องการงปม.สชป.2">'[2]SUM (Region)'!#REF!</definedName>
    <definedName name="รอความต้องการงปม.สชป.3" localSheetId="5">'[2]SUM (Region)'!#REF!</definedName>
    <definedName name="รอความต้องการงปม.สชป.3">'[2]SUM (Region)'!#REF!</definedName>
    <definedName name="รอความต้องการงปม.สชป.4" localSheetId="5">'[2]SUM (Region)'!#REF!</definedName>
    <definedName name="รอความต้องการงปม.สชป.4">'[2]SUM (Region)'!#REF!</definedName>
    <definedName name="รอความต้องการงปม.สชป.5" localSheetId="5">'[2]SUM (Region)'!#REF!</definedName>
    <definedName name="รอความต้องการงปม.สชป.5">'[2]SUM (Region)'!#REF!</definedName>
    <definedName name="รอความต้องการงปม.สชป.6" localSheetId="5">'[2]SUM (Region)'!#REF!</definedName>
    <definedName name="รอความต้องการงปม.สชป.6">'[2]SUM (Region)'!#REF!</definedName>
    <definedName name="รอความต้องการงปม.สชป.7" localSheetId="5">'[2]SUM (Region)'!#REF!</definedName>
    <definedName name="รอความต้องการงปม.สชป.7">'[2]SUM (Region)'!#REF!</definedName>
    <definedName name="รอความต้องการงปม.สชป.8" localSheetId="5">'[2]SUM (Region)'!#REF!</definedName>
    <definedName name="รอความต้องการงปม.สชป.8">'[2]SUM (Region)'!#REF!</definedName>
    <definedName name="รอความต้องการงปม.สชป.9" localSheetId="5">'[2]SUM (Region)'!#REF!</definedName>
    <definedName name="รอความต้องการงปม.สชป.9">'[2]SUM (Region)'!#REF!</definedName>
    <definedName name="รองวด" localSheetId="5">'[2]SUM (Region)'!#REF!</definedName>
    <definedName name="รองวด">'[2]SUM (Region)'!#REF!</definedName>
    <definedName name="รองวดสชป.1" localSheetId="5">'[2]SUM (Region)'!#REF!</definedName>
    <definedName name="รองวดสชป.1">'[2]SUM (Region)'!#REF!</definedName>
    <definedName name="รองวดสชป.10" localSheetId="5">'[2]SUM (Region)'!#REF!</definedName>
    <definedName name="รองวดสชป.10">'[2]SUM (Region)'!#REF!</definedName>
    <definedName name="รองวดสชป.11" localSheetId="5">'[2]SUM (Region)'!#REF!</definedName>
    <definedName name="รองวดสชป.11">'[2]SUM (Region)'!#REF!</definedName>
    <definedName name="รองวดสชป.12" localSheetId="5">'[2]SUM (Region)'!#REF!</definedName>
    <definedName name="รองวดสชป.12">'[2]SUM (Region)'!#REF!</definedName>
    <definedName name="รองวดสชป.13" localSheetId="5">'[2]SUM (Region)'!#REF!</definedName>
    <definedName name="รองวดสชป.13">'[2]SUM (Region)'!#REF!</definedName>
    <definedName name="รองวดสชป.14" localSheetId="5">'[2]SUM (Region)'!#REF!</definedName>
    <definedName name="รองวดสชป.14">'[2]SUM (Region)'!#REF!</definedName>
    <definedName name="รองวดสชป.15" localSheetId="5">'[2]SUM (Region)'!#REF!</definedName>
    <definedName name="รองวดสชป.15">'[2]SUM (Region)'!#REF!</definedName>
    <definedName name="รองวดสชป.16" localSheetId="5">'[2]SUM (Region)'!#REF!</definedName>
    <definedName name="รองวดสชป.16">'[2]SUM (Region)'!#REF!</definedName>
    <definedName name="รองวดสชป.2" localSheetId="5">'[2]SUM (Region)'!#REF!</definedName>
    <definedName name="รองวดสชป.2">'[2]SUM (Region)'!#REF!</definedName>
    <definedName name="รองวดสชป.3" localSheetId="5">'[2]SUM (Region)'!#REF!</definedName>
    <definedName name="รองวดสชป.3">'[2]SUM (Region)'!#REF!</definedName>
    <definedName name="รองวดสชป.4" localSheetId="5">'[2]SUM (Region)'!#REF!</definedName>
    <definedName name="รองวดสชป.4">'[2]SUM (Region)'!#REF!</definedName>
    <definedName name="รองวดสชป.5" localSheetId="5">'[2]SUM (Region)'!#REF!</definedName>
    <definedName name="รองวดสชป.5">'[2]SUM (Region)'!#REF!</definedName>
    <definedName name="รองวดสชป.6" localSheetId="5">'[2]SUM (Region)'!#REF!</definedName>
    <definedName name="รองวดสชป.6">'[2]SUM (Region)'!#REF!</definedName>
    <definedName name="รองวดสชป.7" localSheetId="5">'[2]SUM (Region)'!#REF!</definedName>
    <definedName name="รองวดสชป.7">'[2]SUM (Region)'!#REF!</definedName>
    <definedName name="รองวดสชป.8" localSheetId="5">'[2]SUM (Region)'!#REF!</definedName>
    <definedName name="รองวดสชป.8">'[2]SUM (Region)'!#REF!</definedName>
    <definedName name="รองวดสชป.9" localSheetId="5">'[2]SUM (Region)'!#REF!</definedName>
    <definedName name="รองวดสชป.9">'[2]SUM (Region)'!#REF!</definedName>
    <definedName name="รอตรวจสอบ" localSheetId="5">'[2]SUM (Region)'!#REF!</definedName>
    <definedName name="รอตรวจสอบ">'[2]SUM (Region)'!#REF!</definedName>
    <definedName name="รอตรวจสอบสชป.1" localSheetId="5">'[2]SUM (Region)'!#REF!</definedName>
    <definedName name="รอตรวจสอบสชป.1">'[2]SUM (Region)'!#REF!</definedName>
    <definedName name="รอตรวจสอบสชป.10" localSheetId="5">'[2]SUM (Region)'!#REF!</definedName>
    <definedName name="รอตรวจสอบสชป.10">'[2]SUM (Region)'!#REF!</definedName>
    <definedName name="รอตรวจสอบสชป.11" localSheetId="5">'[2]SUM (Region)'!#REF!</definedName>
    <definedName name="รอตรวจสอบสชป.11">'[2]SUM (Region)'!#REF!</definedName>
    <definedName name="รอตรวจสอบสชป.12" localSheetId="5">'[2]SUM (Region)'!#REF!</definedName>
    <definedName name="รอตรวจสอบสชป.12">'[2]SUM (Region)'!#REF!</definedName>
    <definedName name="รอตรวจสอบสชป.13" localSheetId="5">'[2]SUM (Region)'!#REF!</definedName>
    <definedName name="รอตรวจสอบสชป.13">'[2]SUM (Region)'!#REF!</definedName>
    <definedName name="รอตรวจสอบสชป.14" localSheetId="5">'[2]SUM (Region)'!#REF!</definedName>
    <definedName name="รอตรวจสอบสชป.14">'[2]SUM (Region)'!#REF!</definedName>
    <definedName name="รอตรวจสอบสชป.15" localSheetId="5">'[2]SUM (Region)'!#REF!</definedName>
    <definedName name="รอตรวจสอบสชป.15">'[2]SUM (Region)'!#REF!</definedName>
    <definedName name="รอตรวจสอบสชป.16" localSheetId="5">'[2]SUM (Region)'!#REF!</definedName>
    <definedName name="รอตรวจสอบสชป.16">'[2]SUM (Region)'!#REF!</definedName>
    <definedName name="รอตรวจสอบสชป.2" localSheetId="5">'[2]SUM (Region)'!#REF!</definedName>
    <definedName name="รอตรวจสอบสชป.2">'[2]SUM (Region)'!#REF!</definedName>
    <definedName name="รอตรวจสอบสชป.3" localSheetId="5">'[2]SUM (Region)'!#REF!</definedName>
    <definedName name="รอตรวจสอบสชป.3">'[2]SUM (Region)'!#REF!</definedName>
    <definedName name="รอตรวจสอบสชป.4" localSheetId="5">'[2]SUM (Region)'!#REF!</definedName>
    <definedName name="รอตรวจสอบสชป.4">'[2]SUM (Region)'!#REF!</definedName>
    <definedName name="รอตรวจสอบสชป.5" localSheetId="5">'[2]SUM (Region)'!#REF!</definedName>
    <definedName name="รอตรวจสอบสชป.5">'[2]SUM (Region)'!#REF!</definedName>
    <definedName name="รอตรวจสอบสชป.6" localSheetId="5">'[2]SUM (Region)'!#REF!</definedName>
    <definedName name="รอตรวจสอบสชป.6">'[2]SUM (Region)'!#REF!</definedName>
    <definedName name="รอตรวจสอบสชป.7" localSheetId="5">'[2]SUM (Region)'!#REF!</definedName>
    <definedName name="รอตรวจสอบสชป.7">'[2]SUM (Region)'!#REF!</definedName>
    <definedName name="รอตรวจสอบสชป.8" localSheetId="5">'[2]SUM (Region)'!#REF!</definedName>
    <definedName name="รอตรวจสอบสชป.8">'[2]SUM (Region)'!#REF!</definedName>
    <definedName name="รอตรวจสอบสชป.9" localSheetId="5">'[2]SUM (Region)'!#REF!</definedName>
    <definedName name="รอตรวจสอบสชป.9">'[2]SUM (Region)'!#REF!</definedName>
    <definedName name="รายการความต้องการงปม." localSheetId="5">'[2]SUM (Region)'!#REF!</definedName>
    <definedName name="รายการความต้องการงปม.">'[2]SUM (Region)'!#REF!</definedName>
    <definedName name="รายการความต้องการงปม.สชป.1" localSheetId="5">'[2]SUM (Region)'!#REF!</definedName>
    <definedName name="รายการความต้องการงปม.สชป.1">'[2]SUM (Region)'!#REF!</definedName>
    <definedName name="รายการความต้องการงปม.สชป.10" localSheetId="5">'[2]SUM (Region)'!#REF!</definedName>
    <definedName name="รายการความต้องการงปม.สชป.10">'[2]SUM (Region)'!#REF!</definedName>
    <definedName name="รายการความต้องการงปม.สชป.11" localSheetId="5">'[2]SUM (Region)'!#REF!</definedName>
    <definedName name="รายการความต้องการงปม.สชป.11">'[2]SUM (Region)'!#REF!</definedName>
    <definedName name="รายการความต้องการงปม.สชป.12" localSheetId="5">'[2]SUM (Region)'!#REF!</definedName>
    <definedName name="รายการความต้องการงปม.สชป.12">'[2]SUM (Region)'!#REF!</definedName>
    <definedName name="รายการความต้องการงปม.สชป.13" localSheetId="5">'[2]SUM (Region)'!#REF!</definedName>
    <definedName name="รายการความต้องการงปม.สชป.13">'[2]SUM (Region)'!#REF!</definedName>
    <definedName name="รายการความต้องการงปม.สชป.14" localSheetId="5">'[2]SUM (Region)'!#REF!</definedName>
    <definedName name="รายการความต้องการงปม.สชป.14">'[2]SUM (Region)'!#REF!</definedName>
    <definedName name="รายการความต้องการงปม.สชป.15" localSheetId="5">'[2]SUM (Region)'!#REF!</definedName>
    <definedName name="รายการความต้องการงปม.สชป.15">'[2]SUM (Region)'!#REF!</definedName>
    <definedName name="รายการความต้องการงปม.สชป.16" localSheetId="5">'[2]SUM (Region)'!#REF!</definedName>
    <definedName name="รายการความต้องการงปม.สชป.16">'[2]SUM (Region)'!#REF!</definedName>
    <definedName name="รายการความต้องการงปม.สชป.2" localSheetId="5">'[2]SUM (Region)'!#REF!</definedName>
    <definedName name="รายการความต้องการงปม.สชป.2">'[2]SUM (Region)'!#REF!</definedName>
    <definedName name="รายการความต้องการงปม.สชป.3" localSheetId="5">'[2]SUM (Region)'!#REF!</definedName>
    <definedName name="รายการความต้องการงปม.สชป.3">'[2]SUM (Region)'!#REF!</definedName>
    <definedName name="รายการความต้องการงปม.สชป.4" localSheetId="5">'[2]SUM (Region)'!#REF!</definedName>
    <definedName name="รายการความต้องการงปม.สชป.4">'[2]SUM (Region)'!#REF!</definedName>
    <definedName name="รายการความต้องการงปม.สชป.5" localSheetId="5">'[2]SUM (Region)'!#REF!</definedName>
    <definedName name="รายการความต้องการงปม.สชป.5">'[2]SUM (Region)'!#REF!</definedName>
    <definedName name="รายการความต้องการงปม.สชป.6" localSheetId="5">'[2]SUM (Region)'!#REF!</definedName>
    <definedName name="รายการความต้องการงปม.สชป.6">'[2]SUM (Region)'!#REF!</definedName>
    <definedName name="รายการความต้องการงปม.สชป.7" localSheetId="5">'[2]SUM (Region)'!#REF!</definedName>
    <definedName name="รายการความต้องการงปม.สชป.7">'[2]SUM (Region)'!#REF!</definedName>
    <definedName name="รายการความต้องการงปม.สชป.8" localSheetId="5">'[2]SUM (Region)'!#REF!</definedName>
    <definedName name="รายการความต้องการงปม.สชป.8">'[2]SUM (Region)'!#REF!</definedName>
    <definedName name="รายการความต้องการงปม.สชป.9" localSheetId="5">'[2]SUM (Region)'!#REF!</definedName>
    <definedName name="รายการความต้องการงปม.สชป.9">'[2]SUM (Region)'!#REF!</definedName>
    <definedName name="รายการค้างปมก." localSheetId="5">'[2]SUM (Region)'!#REF!</definedName>
    <definedName name="รายการค้างปมก.">'[2]SUM (Region)'!#REF!</definedName>
    <definedName name="รายการค้างปมก.สชป.1" localSheetId="5">'[2]SUM (Region)'!#REF!</definedName>
    <definedName name="รายการค้างปมก.สชป.1">'[2]SUM (Region)'!#REF!</definedName>
    <definedName name="รายการค้างปมก.สชป.10" localSheetId="5">'[2]SUM (Region)'!#REF!</definedName>
    <definedName name="รายการค้างปมก.สชป.10">'[2]SUM (Region)'!#REF!</definedName>
    <definedName name="รายการค้างปมก.สชป.11" localSheetId="5">'[2]SUM (Region)'!#REF!</definedName>
    <definedName name="รายการค้างปมก.สชป.11">'[2]SUM (Region)'!#REF!</definedName>
    <definedName name="รายการค้างปมก.สชป.12" localSheetId="5">'[2]SUM (Region)'!#REF!</definedName>
    <definedName name="รายการค้างปมก.สชป.12">'[2]SUM (Region)'!#REF!</definedName>
    <definedName name="รายการค้างปมก.สชป.13" localSheetId="5">'[2]SUM (Region)'!#REF!</definedName>
    <definedName name="รายการค้างปมก.สชป.13">'[2]SUM (Region)'!#REF!</definedName>
    <definedName name="รายการค้างปมก.สชป.14" localSheetId="5">'[2]SUM (Region)'!#REF!</definedName>
    <definedName name="รายการค้างปมก.สชป.14">'[2]SUM (Region)'!#REF!</definedName>
    <definedName name="รายการค้างปมก.สชป.15" localSheetId="5">'[2]SUM (Region)'!#REF!</definedName>
    <definedName name="รายการค้างปมก.สชป.15">'[2]SUM (Region)'!#REF!</definedName>
    <definedName name="รายการค้างปมก.สชป.16" localSheetId="5">'[2]SUM (Region)'!#REF!</definedName>
    <definedName name="รายการค้างปมก.สชป.16">'[2]SUM (Region)'!#REF!</definedName>
    <definedName name="รายการค้างปมก.สชป.2" localSheetId="5">'[2]SUM (Region)'!#REF!</definedName>
    <definedName name="รายการค้างปมก.สชป.2">'[2]SUM (Region)'!#REF!</definedName>
    <definedName name="รายการค้างปมก.สชป.3" localSheetId="5">'[2]SUM (Region)'!#REF!</definedName>
    <definedName name="รายการค้างปมก.สชป.3">'[2]SUM (Region)'!#REF!</definedName>
    <definedName name="รายการค้างปมก.สชป.4" localSheetId="5">'[2]SUM (Region)'!#REF!</definedName>
    <definedName name="รายการค้างปมก.สชป.4">'[2]SUM (Region)'!#REF!</definedName>
    <definedName name="รายการค้างปมก.สชป.5" localSheetId="5">'[2]SUM (Region)'!#REF!</definedName>
    <definedName name="รายการค้างปมก.สชป.5">'[2]SUM (Region)'!#REF!</definedName>
    <definedName name="รายการค้างปมก.สชป.6" localSheetId="5">'[2]SUM (Region)'!#REF!</definedName>
    <definedName name="รายการค้างปมก.สชป.6">'[2]SUM (Region)'!#REF!</definedName>
    <definedName name="รายการค้างปมก.สชป.7" localSheetId="5">'[2]SUM (Region)'!#REF!</definedName>
    <definedName name="รายการค้างปมก.สชป.7">'[2]SUM (Region)'!#REF!</definedName>
    <definedName name="รายการค้างปมก.สชป.8" localSheetId="5">'[2]SUM (Region)'!#REF!</definedName>
    <definedName name="รายการค้างปมก.สชป.8">'[2]SUM (Region)'!#REF!</definedName>
    <definedName name="รายการค้างปมก.สชป.9" localSheetId="5">'[2]SUM (Region)'!#REF!</definedName>
    <definedName name="รายการค้างปมก.สชป.9">'[2]SUM (Region)'!#REF!</definedName>
    <definedName name="รายการเงินงวด" localSheetId="5">'[2]SUM (Region)'!#REF!</definedName>
    <definedName name="รายการเงินงวด">'[2]SUM (Region)'!#REF!</definedName>
    <definedName name="รายการเงินงวดสชป.1" localSheetId="5">'[2]SUM (Region)'!#REF!</definedName>
    <definedName name="รายการเงินงวดสชป.1">'[2]SUM (Region)'!#REF!</definedName>
    <definedName name="รายการเงินงวดสชป.10" localSheetId="5">'[2]SUM (Region)'!#REF!</definedName>
    <definedName name="รายการเงินงวดสชป.10">'[2]SUM (Region)'!#REF!</definedName>
    <definedName name="รายการเงินงวดสชป.11" localSheetId="5">'[2]SUM (Region)'!#REF!</definedName>
    <definedName name="รายการเงินงวดสชป.11">'[2]SUM (Region)'!#REF!</definedName>
    <definedName name="รายการเงินงวดสชป.12" localSheetId="5">'[2]SUM (Region)'!#REF!</definedName>
    <definedName name="รายการเงินงวดสชป.12">'[2]SUM (Region)'!#REF!</definedName>
    <definedName name="รายการเงินงวดสชป.13" localSheetId="5">'[2]SUM (Region)'!#REF!</definedName>
    <definedName name="รายการเงินงวดสชป.13">'[2]SUM (Region)'!#REF!</definedName>
    <definedName name="รายการเงินงวดสชป.14" localSheetId="5">'[2]SUM (Region)'!#REF!</definedName>
    <definedName name="รายการเงินงวดสชป.14">'[2]SUM (Region)'!#REF!</definedName>
    <definedName name="รายการเงินงวดสชป.15" localSheetId="5">'[2]SUM (Region)'!#REF!</definedName>
    <definedName name="รายการเงินงวดสชป.15">'[2]SUM (Region)'!#REF!</definedName>
    <definedName name="รายการเงินงวดสชป.16" localSheetId="5">'[2]SUM (Region)'!#REF!</definedName>
    <definedName name="รายการเงินงวดสชป.16">'[2]SUM (Region)'!#REF!</definedName>
    <definedName name="รายการเงินงวดสชป.2" localSheetId="5">'[2]SUM (Region)'!#REF!</definedName>
    <definedName name="รายการเงินงวดสชป.2">'[2]SUM (Region)'!#REF!</definedName>
    <definedName name="รายการเงินงวดสชป.3" localSheetId="5">'[2]SUM (Region)'!#REF!</definedName>
    <definedName name="รายการเงินงวดสชป.3">'[2]SUM (Region)'!#REF!</definedName>
    <definedName name="รายการเงินงวดสชป.4" localSheetId="5">'[2]SUM (Region)'!#REF!</definedName>
    <definedName name="รายการเงินงวดสชป.4">'[2]SUM (Region)'!#REF!</definedName>
    <definedName name="รายการเงินงวดสชป.5" localSheetId="5">'[2]SUM (Region)'!#REF!</definedName>
    <definedName name="รายการเงินงวดสชป.5">'[2]SUM (Region)'!#REF!</definedName>
    <definedName name="รายการเงินงวดสชป.6" localSheetId="5">'[2]SUM (Region)'!#REF!</definedName>
    <definedName name="รายการเงินงวดสชป.6">'[2]SUM (Region)'!#REF!</definedName>
    <definedName name="รายการเงินงวดสชป.7" localSheetId="5">'[2]SUM (Region)'!#REF!</definedName>
    <definedName name="รายการเงินงวดสชป.7">'[2]SUM (Region)'!#REF!</definedName>
    <definedName name="รายการเงินงวดสชป.8" localSheetId="5">'[2]SUM (Region)'!#REF!</definedName>
    <definedName name="รายการเงินงวดสชป.8">'[2]SUM (Region)'!#REF!</definedName>
    <definedName name="รายการเงินงวดสชป.9" localSheetId="5">'[2]SUM (Region)'!#REF!</definedName>
    <definedName name="รายการเงินงวดสชป.9">'[2]SUM (Region)'!#REF!</definedName>
    <definedName name="รายการปมก." localSheetId="5">'[2]SUM (Region)'!#REF!</definedName>
    <definedName name="รายการปมก.">'[2]SUM (Region)'!#REF!</definedName>
    <definedName name="รายการปมก.ทั้งหมด" localSheetId="5">'[2]SUM (Region)'!#REF!</definedName>
    <definedName name="รายการปมก.ทั้งหมด">'[2]SUM (Region)'!#REF!</definedName>
    <definedName name="รายการปมก.สชป.1" localSheetId="5">'[2]SUM (Region)'!#REF!</definedName>
    <definedName name="รายการปมก.สชป.1">'[2]SUM (Region)'!#REF!</definedName>
    <definedName name="รายการปมก.สชป.10" localSheetId="5">'[2]SUM (Region)'!#REF!</definedName>
    <definedName name="รายการปมก.สชป.10">'[2]SUM (Region)'!#REF!</definedName>
    <definedName name="รายการปมก.สชป.11" localSheetId="5">'[2]SUM (Region)'!#REF!</definedName>
    <definedName name="รายการปมก.สชป.11">'[2]SUM (Region)'!#REF!</definedName>
    <definedName name="รายการปมก.สชป.12" localSheetId="5">'[2]SUM (Region)'!#REF!</definedName>
    <definedName name="รายการปมก.สชป.12">'[2]SUM (Region)'!#REF!</definedName>
    <definedName name="รายการปมก.สชป.13" localSheetId="5">'[2]SUM (Region)'!#REF!</definedName>
    <definedName name="รายการปมก.สชป.13">'[2]SUM (Region)'!#REF!</definedName>
    <definedName name="รายการปมก.สชป.14" localSheetId="5">'[2]SUM (Region)'!#REF!</definedName>
    <definedName name="รายการปมก.สชป.14">'[2]SUM (Region)'!#REF!</definedName>
    <definedName name="รายการปมก.สชป.15" localSheetId="5">'[2]SUM (Region)'!#REF!</definedName>
    <definedName name="รายการปมก.สชป.15">'[2]SUM (Region)'!#REF!</definedName>
    <definedName name="รายการปมก.สชป.16" localSheetId="5">'[2]SUM (Region)'!#REF!</definedName>
    <definedName name="รายการปมก.สชป.16">'[2]SUM (Region)'!#REF!</definedName>
    <definedName name="รายการปมก.สชป.2" localSheetId="5">'[2]SUM (Region)'!#REF!</definedName>
    <definedName name="รายการปมก.สชป.2">'[2]SUM (Region)'!#REF!</definedName>
    <definedName name="รายการปมก.สชป.3" localSheetId="5">'[2]SUM (Region)'!#REF!</definedName>
    <definedName name="รายการปมก.สชป.3">'[2]SUM (Region)'!#REF!</definedName>
    <definedName name="รายการปมก.สชป.4" localSheetId="5">'[2]SUM (Region)'!#REF!</definedName>
    <definedName name="รายการปมก.สชป.4">'[2]SUM (Region)'!#REF!</definedName>
    <definedName name="รายการปมก.สชป.5" localSheetId="5">'[2]SUM (Region)'!#REF!</definedName>
    <definedName name="รายการปมก.สชป.5">'[2]SUM (Region)'!#REF!</definedName>
    <definedName name="รายการปมก.สชป.6" localSheetId="5">'[2]SUM (Region)'!#REF!</definedName>
    <definedName name="รายการปมก.สชป.6">'[2]SUM (Region)'!#REF!</definedName>
    <definedName name="รายการปมก.สชป.7" localSheetId="5">'[2]SUM (Region)'!#REF!</definedName>
    <definedName name="รายการปมก.สชป.7">'[2]SUM (Region)'!#REF!</definedName>
    <definedName name="รายการปมก.สชป.8" localSheetId="5">'[2]SUM (Region)'!#REF!</definedName>
    <definedName name="รายการปมก.สชป.8">'[2]SUM (Region)'!#REF!</definedName>
    <definedName name="รายการปมก.สชป.9" localSheetId="5">'[2]SUM (Region)'!#REF!</definedName>
    <definedName name="รายการปมก.สชป.9">'[2]SUM (Region)'!#REF!</definedName>
    <definedName name="รายการแผนทั้งหมด" localSheetId="5">'[2]SUM (Region)'!#REF!</definedName>
    <definedName name="รายการแผนทั้งหมด">'[2]SUM (Region)'!#REF!</definedName>
    <definedName name="รายการแผนทั้งหมดสชป.1" localSheetId="5">'[2]SUM (Region)'!#REF!</definedName>
    <definedName name="รายการแผนทั้งหมดสชป.1">'[2]SUM (Region)'!#REF!</definedName>
    <definedName name="รายการแผนทั้งหมดสชป.10" localSheetId="5">'[2]SUM (Region)'!#REF!</definedName>
    <definedName name="รายการแผนทั้งหมดสชป.10">'[2]SUM (Region)'!#REF!</definedName>
    <definedName name="รายการแผนทั้งหมดสชป.11" localSheetId="5">'[2]SUM (Region)'!#REF!</definedName>
    <definedName name="รายการแผนทั้งหมดสชป.11">'[2]SUM (Region)'!#REF!</definedName>
    <definedName name="รายการแผนทั้งหมดสชป.12" localSheetId="5">'[2]SUM (Region)'!#REF!</definedName>
    <definedName name="รายการแผนทั้งหมดสชป.12">'[2]SUM (Region)'!#REF!</definedName>
    <definedName name="รายการแผนทั้งหมดสชป.13" localSheetId="5">'[2]SUM (Region)'!#REF!</definedName>
    <definedName name="รายการแผนทั้งหมดสชป.13">'[2]SUM (Region)'!#REF!</definedName>
    <definedName name="รายการแผนทั้งหมดสชป.14" localSheetId="5">'[2]SUM (Region)'!#REF!</definedName>
    <definedName name="รายการแผนทั้งหมดสชป.14">'[2]SUM (Region)'!#REF!</definedName>
    <definedName name="รายการแผนทั้งหมดสชป.15" localSheetId="5">'[2]SUM (Region)'!#REF!</definedName>
    <definedName name="รายการแผนทั้งหมดสชป.15">'[2]SUM (Region)'!#REF!</definedName>
    <definedName name="รายการแผนทั้งหมดสชป.16" localSheetId="5">'[2]SUM (Region)'!#REF!</definedName>
    <definedName name="รายการแผนทั้งหมดสชป.16">'[2]SUM (Region)'!#REF!</definedName>
    <definedName name="รายการแผนทั้งหมดสชป.2" localSheetId="5">'[2]SUM (Region)'!#REF!</definedName>
    <definedName name="รายการแผนทั้งหมดสชป.2">'[2]SUM (Region)'!#REF!</definedName>
    <definedName name="รายการแผนทั้งหมดสชป.3" localSheetId="5">'[2]SUM (Region)'!#REF!</definedName>
    <definedName name="รายการแผนทั้งหมดสชป.3">'[2]SUM (Region)'!#REF!</definedName>
    <definedName name="รายการแผนทั้งหมดสชป.4" localSheetId="5">'[2]SUM (Region)'!#REF!</definedName>
    <definedName name="รายการแผนทั้งหมดสชป.4">'[2]SUM (Region)'!#REF!</definedName>
    <definedName name="รายการแผนทั้งหมดสชป.5" localSheetId="5">'[2]SUM (Region)'!#REF!</definedName>
    <definedName name="รายการแผนทั้งหมดสชป.5">'[2]SUM (Region)'!#REF!</definedName>
    <definedName name="รายการแผนทั้งหมดสชป.6" localSheetId="5">'[2]SUM (Region)'!#REF!</definedName>
    <definedName name="รายการแผนทั้งหมดสชป.6">'[2]SUM (Region)'!#REF!</definedName>
    <definedName name="รายการแผนทั้งหมดสชป.7" localSheetId="5">'[2]SUM (Region)'!#REF!</definedName>
    <definedName name="รายการแผนทั้งหมดสชป.7">'[2]SUM (Region)'!#REF!</definedName>
    <definedName name="รายการแผนทั้งหมดสชป.8" localSheetId="5">'[2]SUM (Region)'!#REF!</definedName>
    <definedName name="รายการแผนทั้งหมดสชป.8">'[2]SUM (Region)'!#REF!</definedName>
    <definedName name="รายการแผนทั้งหมดสชป.9" localSheetId="5">'[2]SUM (Region)'!#REF!</definedName>
    <definedName name="รายการแผนทั้งหมดสชป.9">'[2]SUM (Region)'!#REF!</definedName>
    <definedName name="รายการยกเลิก" localSheetId="5">'[2]SUM (Region)'!#REF!</definedName>
    <definedName name="รายการยกเลิก">'[2]SUM (Region)'!#REF!</definedName>
    <definedName name="รายการยกเลิกสชป.1" localSheetId="5">'[2]SUM (Region)'!#REF!</definedName>
    <definedName name="รายการยกเลิกสชป.1">'[2]SUM (Region)'!#REF!</definedName>
    <definedName name="รายการยกเลิกสชป.10" localSheetId="5">'[2]SUM (Region)'!#REF!</definedName>
    <definedName name="รายการยกเลิกสชป.10">'[2]SUM (Region)'!#REF!</definedName>
    <definedName name="รายการยกเลิกสชป.11" localSheetId="5">'[2]SUM (Region)'!#REF!</definedName>
    <definedName name="รายการยกเลิกสชป.11">'[2]SUM (Region)'!#REF!</definedName>
    <definedName name="รายการยกเลิกสชป.12" localSheetId="5">'[2]SUM (Region)'!#REF!</definedName>
    <definedName name="รายการยกเลิกสชป.12">'[2]SUM (Region)'!#REF!</definedName>
    <definedName name="รายการยกเลิกสชป.13" localSheetId="5">'[2]SUM (Region)'!#REF!</definedName>
    <definedName name="รายการยกเลิกสชป.13">'[2]SUM (Region)'!#REF!</definedName>
    <definedName name="รายการยกเลิกสชป.14" localSheetId="5">'[2]SUM (Region)'!#REF!</definedName>
    <definedName name="รายการยกเลิกสชป.14">'[2]SUM (Region)'!#REF!</definedName>
    <definedName name="รายการยกเลิกสชป.15" localSheetId="5">'[2]SUM (Region)'!#REF!</definedName>
    <definedName name="รายการยกเลิกสชป.15">'[2]SUM (Region)'!#REF!</definedName>
    <definedName name="รายการยกเลิกสชป.16" localSheetId="5">'[2]SUM (Region)'!#REF!</definedName>
    <definedName name="รายการยกเลิกสชป.16">'[2]SUM (Region)'!#REF!</definedName>
    <definedName name="รายการยกเลิกสชป.2" localSheetId="5">'[2]SUM (Region)'!#REF!</definedName>
    <definedName name="รายการยกเลิกสชป.2">'[2]SUM (Region)'!#REF!</definedName>
    <definedName name="รายการยกเลิกสชป.3" localSheetId="5">'[2]SUM (Region)'!#REF!</definedName>
    <definedName name="รายการยกเลิกสชป.3">'[2]SUM (Region)'!#REF!</definedName>
    <definedName name="รายการยกเลิกสชป.4" localSheetId="5">'[2]SUM (Region)'!#REF!</definedName>
    <definedName name="รายการยกเลิกสชป.4">'[2]SUM (Region)'!#REF!</definedName>
    <definedName name="รายการยกเลิกสชป.5" localSheetId="5">'[2]SUM (Region)'!#REF!</definedName>
    <definedName name="รายการยกเลิกสชป.5">'[2]SUM (Region)'!#REF!</definedName>
    <definedName name="รายการยกเลิกสชป.6" localSheetId="5">'[2]SUM (Region)'!#REF!</definedName>
    <definedName name="รายการยกเลิกสชป.6">'[2]SUM (Region)'!#REF!</definedName>
    <definedName name="รายการยกเลิกสชป.7" localSheetId="5">'[2]SUM (Region)'!#REF!</definedName>
    <definedName name="รายการยกเลิกสชป.7">'[2]SUM (Region)'!#REF!</definedName>
    <definedName name="รายการยกเลิกสชป.8" localSheetId="5">'[2]SUM (Region)'!#REF!</definedName>
    <definedName name="รายการยกเลิกสชป.8">'[2]SUM (Region)'!#REF!</definedName>
    <definedName name="รายการยกเลิกสชป.9" localSheetId="5">'[2]SUM (Region)'!#REF!</definedName>
    <definedName name="รายการยกเลิกสชป.9">'[2]SUM (Region)'!#REF!</definedName>
    <definedName name="รายการรอความต้องการงปม." localSheetId="5">'[2]SUM (Region)'!#REF!</definedName>
    <definedName name="รายการรอความต้องการงปม.">'[2]SUM (Region)'!#REF!</definedName>
    <definedName name="รายการรอความต้องการงปม.สชป.1" localSheetId="5">'[2]SUM (Region)'!#REF!</definedName>
    <definedName name="รายการรอความต้องการงปม.สชป.1">'[2]SUM (Region)'!#REF!</definedName>
    <definedName name="รายการรอความต้องการงปม.สชป.10" localSheetId="5">'[2]SUM (Region)'!#REF!</definedName>
    <definedName name="รายการรอความต้องการงปม.สชป.10">'[2]SUM (Region)'!#REF!</definedName>
    <definedName name="รายการรอความต้องการงปม.สชป.11" localSheetId="5">'[2]SUM (Region)'!#REF!</definedName>
    <definedName name="รายการรอความต้องการงปม.สชป.11">'[2]SUM (Region)'!#REF!</definedName>
    <definedName name="รายการรอความต้องการงปม.สชป.12" localSheetId="5">'[2]SUM (Region)'!#REF!</definedName>
    <definedName name="รายการรอความต้องการงปม.สชป.12">'[2]SUM (Region)'!#REF!</definedName>
    <definedName name="รายการรอความต้องการงปม.สชป.13" localSheetId="5">'[2]SUM (Region)'!#REF!</definedName>
    <definedName name="รายการรอความต้องการงปม.สชป.13">'[2]SUM (Region)'!#REF!</definedName>
    <definedName name="รายการรอความต้องการงปม.สชป.14" localSheetId="5">'[2]SUM (Region)'!#REF!</definedName>
    <definedName name="รายการรอความต้องการงปม.สชป.14">'[2]SUM (Region)'!#REF!</definedName>
    <definedName name="รายการรอความต้องการงปม.สชป.15" localSheetId="5">'[2]SUM (Region)'!#REF!</definedName>
    <definedName name="รายการรอความต้องการงปม.สชป.15">'[2]SUM (Region)'!#REF!</definedName>
    <definedName name="รายการรอความต้องการงปม.สชป.16" localSheetId="5">'[2]SUM (Region)'!#REF!</definedName>
    <definedName name="รายการรอความต้องการงปม.สชป.16">'[2]SUM (Region)'!#REF!</definedName>
    <definedName name="รายการรอความต้องการงปม.สชป.2" localSheetId="5">'[2]SUM (Region)'!#REF!</definedName>
    <definedName name="รายการรอความต้องการงปม.สชป.2">'[2]SUM (Region)'!#REF!</definedName>
    <definedName name="รายการรอความต้องการงปม.สชป.3" localSheetId="5">'[2]SUM (Region)'!#REF!</definedName>
    <definedName name="รายการรอความต้องการงปม.สชป.3">'[2]SUM (Region)'!#REF!</definedName>
    <definedName name="รายการรอความต้องการงปม.สชป.4" localSheetId="5">'[2]SUM (Region)'!#REF!</definedName>
    <definedName name="รายการรอความต้องการงปม.สชป.4">'[2]SUM (Region)'!#REF!</definedName>
    <definedName name="รายการรอความต้องการงปม.สชป.5" localSheetId="5">'[2]SUM (Region)'!#REF!</definedName>
    <definedName name="รายการรอความต้องการงปม.สชป.5">'[2]SUM (Region)'!#REF!</definedName>
    <definedName name="รายการรอความต้องการงปม.สชป.6" localSheetId="5">'[2]SUM (Region)'!#REF!</definedName>
    <definedName name="รายการรอความต้องการงปม.สชป.6">'[2]SUM (Region)'!#REF!</definedName>
    <definedName name="รายการรอความต้องการงปม.สชป.7" localSheetId="5">'[2]SUM (Region)'!#REF!</definedName>
    <definedName name="รายการรอความต้องการงปม.สชป.7">'[2]SUM (Region)'!#REF!</definedName>
    <definedName name="รายการรอความต้องการงปม.สชป.8" localSheetId="5">'[2]SUM (Region)'!#REF!</definedName>
    <definedName name="รายการรอความต้องการงปม.สชป.8">'[2]SUM (Region)'!#REF!</definedName>
    <definedName name="รายการรอความต้องการงปม.สชป.9" localSheetId="5">'[2]SUM (Region)'!#REF!</definedName>
    <definedName name="รายการรอความต้องการงปม.สชป.9">'[2]SUM (Region)'!#REF!</definedName>
    <definedName name="รายการรองวด" localSheetId="5">'[2]SUM (Region)'!#REF!</definedName>
    <definedName name="รายการรองวด">'[2]SUM (Region)'!#REF!</definedName>
    <definedName name="รายการรองวดสชป.1" localSheetId="5">'[2]SUM (Region)'!#REF!</definedName>
    <definedName name="รายการรองวดสชป.1">'[2]SUM (Region)'!#REF!</definedName>
    <definedName name="รายการรองวดสชป.10" localSheetId="5">'[2]SUM (Region)'!#REF!</definedName>
    <definedName name="รายการรองวดสชป.10">'[2]SUM (Region)'!#REF!</definedName>
    <definedName name="รายการรองวดสชป.11" localSheetId="5">'[2]SUM (Region)'!#REF!</definedName>
    <definedName name="รายการรองวดสชป.11">'[2]SUM (Region)'!#REF!</definedName>
    <definedName name="รายการรองวดสชป.12" localSheetId="5">'[2]SUM (Region)'!#REF!</definedName>
    <definedName name="รายการรองวดสชป.12">'[2]SUM (Region)'!#REF!</definedName>
    <definedName name="รายการรองวดสชป.13" localSheetId="5">'[2]SUM (Region)'!#REF!</definedName>
    <definedName name="รายการรองวดสชป.13">'[2]SUM (Region)'!#REF!</definedName>
    <definedName name="รายการรองวดสชป.14" localSheetId="5">'[2]SUM (Region)'!#REF!</definedName>
    <definedName name="รายการรองวดสชป.14">'[2]SUM (Region)'!#REF!</definedName>
    <definedName name="รายการรองวดสชป.15" localSheetId="5">'[2]SUM (Region)'!#REF!</definedName>
    <definedName name="รายการรองวดสชป.15">'[2]SUM (Region)'!#REF!</definedName>
    <definedName name="รายการรองวดสชป.16" localSheetId="5">'[2]SUM (Region)'!#REF!</definedName>
    <definedName name="รายการรองวดสชป.16">'[2]SUM (Region)'!#REF!</definedName>
    <definedName name="รายการรองวดสชป.2" localSheetId="5">'[2]SUM (Region)'!#REF!</definedName>
    <definedName name="รายการรองวดสชป.2">'[2]SUM (Region)'!#REF!</definedName>
    <definedName name="รายการรองวดสชป.3" localSheetId="5">'[2]SUM (Region)'!#REF!</definedName>
    <definedName name="รายการรองวดสชป.3">'[2]SUM (Region)'!#REF!</definedName>
    <definedName name="รายการรองวดสชป.4" localSheetId="5">'[2]SUM (Region)'!#REF!</definedName>
    <definedName name="รายการรองวดสชป.4">'[2]SUM (Region)'!#REF!</definedName>
    <definedName name="รายการรองวดสชป.5" localSheetId="5">'[2]SUM (Region)'!#REF!</definedName>
    <definedName name="รายการรองวดสชป.5">'[2]SUM (Region)'!#REF!</definedName>
    <definedName name="รายการรองวดสชป.6" localSheetId="5">'[2]SUM (Region)'!#REF!</definedName>
    <definedName name="รายการรองวดสชป.6">'[2]SUM (Region)'!#REF!</definedName>
    <definedName name="รายการรองวดสชป.7" localSheetId="5">'[2]SUM (Region)'!#REF!</definedName>
    <definedName name="รายการรองวดสชป.7">'[2]SUM (Region)'!#REF!</definedName>
    <definedName name="รายการรองวดสชป.8" localSheetId="5">'[2]SUM (Region)'!#REF!</definedName>
    <definedName name="รายการรองวดสชป.8">'[2]SUM (Region)'!#REF!</definedName>
    <definedName name="รายการรองวดสชป.9" localSheetId="5">'[2]SUM (Region)'!#REF!</definedName>
    <definedName name="รายการรองวดสชป.9">'[2]SUM (Region)'!#REF!</definedName>
    <definedName name="รายการรอตรวจสอบ" localSheetId="5">'[2]SUM (Region)'!#REF!</definedName>
    <definedName name="รายการรอตรวจสอบ">'[2]SUM (Region)'!#REF!</definedName>
    <definedName name="รายการรอตรวจสอบสชป.1" localSheetId="5">'[2]SUM (Region)'!#REF!</definedName>
    <definedName name="รายการรอตรวจสอบสชป.1">'[2]SUM (Region)'!#REF!</definedName>
    <definedName name="รายการรอตรวจสอบสชป.10" localSheetId="5">'[2]SUM (Region)'!#REF!</definedName>
    <definedName name="รายการรอตรวจสอบสชป.10">'[2]SUM (Region)'!#REF!</definedName>
    <definedName name="รายการรอตรวจสอบสชป.11" localSheetId="5">'[2]SUM (Region)'!#REF!</definedName>
    <definedName name="รายการรอตรวจสอบสชป.11">'[2]SUM (Region)'!#REF!</definedName>
    <definedName name="รายการรอตรวจสอบสชป.12" localSheetId="5">'[2]SUM (Region)'!#REF!</definedName>
    <definedName name="รายการรอตรวจสอบสชป.12">'[2]SUM (Region)'!#REF!</definedName>
    <definedName name="รายการรอตรวจสอบสชป.13" localSheetId="5">'[2]SUM (Region)'!#REF!</definedName>
    <definedName name="รายการรอตรวจสอบสชป.13">'[2]SUM (Region)'!#REF!</definedName>
    <definedName name="รายการรอตรวจสอบสชป.14" localSheetId="5">'[2]SUM (Region)'!#REF!</definedName>
    <definedName name="รายการรอตรวจสอบสชป.14">'[2]SUM (Region)'!#REF!</definedName>
    <definedName name="รายการรอตรวจสอบสชป.15" localSheetId="5">'[2]SUM (Region)'!#REF!</definedName>
    <definedName name="รายการรอตรวจสอบสชป.15">'[2]SUM (Region)'!#REF!</definedName>
    <definedName name="รายการรอตรวจสอบสชป.16" localSheetId="5">'[2]SUM (Region)'!#REF!</definedName>
    <definedName name="รายการรอตรวจสอบสชป.16">'[2]SUM (Region)'!#REF!</definedName>
    <definedName name="รายการรอตรวจสอบสชป.2" localSheetId="5">'[2]SUM (Region)'!#REF!</definedName>
    <definedName name="รายการรอตรวจสอบสชป.2">'[2]SUM (Region)'!#REF!</definedName>
    <definedName name="รายการรอตรวจสอบสชป.3" localSheetId="5">'[2]SUM (Region)'!#REF!</definedName>
    <definedName name="รายการรอตรวจสอบสชป.3">'[2]SUM (Region)'!#REF!</definedName>
    <definedName name="รายการรอตรวจสอบสชป.4" localSheetId="5">'[2]SUM (Region)'!#REF!</definedName>
    <definedName name="รายการรอตรวจสอบสชป.4">'[2]SUM (Region)'!#REF!</definedName>
    <definedName name="รายการรอตรวจสอบสชป.5" localSheetId="5">'[2]SUM (Region)'!#REF!</definedName>
    <definedName name="รายการรอตรวจสอบสชป.5">'[2]SUM (Region)'!#REF!</definedName>
    <definedName name="รายการรอตรวจสอบสชป.6" localSheetId="5">'[2]SUM (Region)'!#REF!</definedName>
    <definedName name="รายการรอตรวจสอบสชป.6">'[2]SUM (Region)'!#REF!</definedName>
    <definedName name="รายการรอตรวจสอบสชป.7" localSheetId="5">'[2]SUM (Region)'!#REF!</definedName>
    <definedName name="รายการรอตรวจสอบสชป.7">'[2]SUM (Region)'!#REF!</definedName>
    <definedName name="รายการรอตรวจสอบสชป.8" localSheetId="5">'[2]SUM (Region)'!#REF!</definedName>
    <definedName name="รายการรอตรวจสอบสชป.8">'[2]SUM (Region)'!#REF!</definedName>
    <definedName name="รายการรอตรวจสอบสชป.9" localSheetId="5">'[2]SUM (Region)'!#REF!</definedName>
    <definedName name="รายการรอตรวจสอบสชป.9">'[2]SUM (Region)'!#REF!</definedName>
    <definedName name="รายการเสนอขอความต้องการงปม." localSheetId="5">'[2]SUM (Region)'!#REF!</definedName>
    <definedName name="รายการเสนอขอความต้องการงปม.">'[2]SUM (Region)'!#REF!</definedName>
    <definedName name="เลขประมาณการ" localSheetId="5">#REF!</definedName>
    <definedName name="เลขประมาณการ" localSheetId="7">#REF!</definedName>
    <definedName name="เลขประมาณการ" localSheetId="6">#REF!</definedName>
    <definedName name="เลขประมาณการ">#REF!</definedName>
    <definedName name="หน่วยงาน" localSheetId="5">#REF!</definedName>
    <definedName name="หน่วยงาน" localSheetId="7">#REF!</definedName>
    <definedName name="หน่วยงาน" localSheetId="6">#REF!</definedName>
    <definedName name="หน่วยงาน">#REF!</definedName>
    <definedName name="อยู่ในเขตสชป." localSheetId="5">#REF!</definedName>
    <definedName name="อยู่ในเขตสชป." localSheetId="7">#REF!</definedName>
    <definedName name="อยู่ในเขตสชป." localSheetId="6">#REF!</definedName>
    <definedName name="อยู่ในเขตสชป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4" i="21" l="1"/>
  <c r="O391" i="21"/>
  <c r="N391" i="21"/>
  <c r="M391" i="21"/>
  <c r="AB368" i="21"/>
  <c r="Q368" i="21"/>
  <c r="AB367" i="21"/>
  <c r="Q367" i="21"/>
  <c r="AB366" i="21"/>
  <c r="Q366" i="21"/>
  <c r="AB365" i="21"/>
  <c r="Q365" i="21"/>
  <c r="AB364" i="21"/>
  <c r="Q364" i="21"/>
  <c r="AB363" i="21"/>
  <c r="Q363" i="21"/>
  <c r="AB362" i="21"/>
  <c r="Q362" i="21"/>
  <c r="AB361" i="21"/>
  <c r="Q361" i="21"/>
  <c r="AB360" i="21"/>
  <c r="Q360" i="21"/>
  <c r="AB359" i="21"/>
  <c r="Q359" i="21"/>
  <c r="AB358" i="21"/>
  <c r="Q358" i="21"/>
  <c r="AB357" i="21"/>
  <c r="Q357" i="21"/>
  <c r="AB356" i="21"/>
  <c r="Q356" i="21"/>
  <c r="AB355" i="21"/>
  <c r="Q355" i="21"/>
  <c r="AB354" i="21"/>
  <c r="Q354" i="21"/>
  <c r="AB353" i="21"/>
  <c r="Q353" i="21"/>
  <c r="AB352" i="21"/>
  <c r="Q352" i="21"/>
  <c r="AB351" i="21"/>
  <c r="Q351" i="21"/>
  <c r="AB350" i="21"/>
  <c r="Q350" i="21"/>
  <c r="AB349" i="21"/>
  <c r="Q349" i="21"/>
  <c r="AB348" i="21"/>
  <c r="Q348" i="21"/>
  <c r="AB347" i="21"/>
  <c r="Q347" i="21"/>
  <c r="AB346" i="21"/>
  <c r="Q346" i="21"/>
  <c r="AB345" i="21"/>
  <c r="Q345" i="21"/>
  <c r="AB344" i="21"/>
  <c r="Q344" i="21"/>
  <c r="AB343" i="21"/>
  <c r="Q343" i="21"/>
  <c r="AB342" i="21"/>
  <c r="Q342" i="21"/>
  <c r="AB341" i="21"/>
  <c r="Q341" i="21"/>
  <c r="AB340" i="21"/>
  <c r="Q340" i="21"/>
  <c r="AB339" i="21"/>
  <c r="Q339" i="21"/>
  <c r="AB338" i="21"/>
  <c r="Q338" i="21"/>
  <c r="AB337" i="21"/>
  <c r="Q337" i="21"/>
  <c r="AB336" i="21"/>
  <c r="Q336" i="21"/>
  <c r="AB335" i="21"/>
  <c r="Q335" i="21"/>
  <c r="AB334" i="21"/>
  <c r="Q334" i="21"/>
  <c r="AB333" i="21"/>
  <c r="Q333" i="21"/>
  <c r="AB332" i="21"/>
  <c r="Q332" i="21"/>
  <c r="AB331" i="21"/>
  <c r="Q331" i="21"/>
  <c r="AB329" i="21"/>
  <c r="Q329" i="21"/>
  <c r="AB328" i="21"/>
  <c r="Q328" i="21"/>
  <c r="AB327" i="21"/>
  <c r="Q327" i="21"/>
  <c r="AB326" i="21"/>
  <c r="Q326" i="21"/>
  <c r="AB325" i="21"/>
  <c r="Q325" i="21"/>
  <c r="AB324" i="21"/>
  <c r="Q324" i="21"/>
  <c r="AB323" i="21"/>
  <c r="Q323" i="21"/>
  <c r="AB322" i="21"/>
  <c r="Q322" i="21"/>
  <c r="AB321" i="21"/>
  <c r="Q321" i="21"/>
  <c r="AB320" i="21"/>
  <c r="Q320" i="21"/>
  <c r="AB319" i="21"/>
  <c r="Q319" i="21"/>
  <c r="AB318" i="21"/>
  <c r="Q318" i="21"/>
  <c r="AB317" i="21"/>
  <c r="Q317" i="21"/>
  <c r="AB316" i="21"/>
  <c r="Q316" i="21"/>
  <c r="AB315" i="21"/>
  <c r="Q315" i="21"/>
  <c r="AB314" i="21"/>
  <c r="Q314" i="21"/>
  <c r="AB313" i="21"/>
  <c r="Q313" i="21"/>
  <c r="AB312" i="21"/>
  <c r="Q312" i="21"/>
  <c r="AB311" i="21"/>
  <c r="Q311" i="21"/>
  <c r="AB310" i="21"/>
  <c r="Q310" i="21"/>
  <c r="AB309" i="21"/>
  <c r="Q309" i="21"/>
  <c r="AB308" i="21"/>
  <c r="Q308" i="21"/>
  <c r="AB307" i="21"/>
  <c r="Q307" i="21"/>
  <c r="AB306" i="21"/>
  <c r="Q306" i="21"/>
  <c r="AB305" i="21"/>
  <c r="Q305" i="21"/>
  <c r="AB304" i="21"/>
  <c r="Q304" i="21"/>
  <c r="Q303" i="21"/>
  <c r="AB302" i="21"/>
  <c r="Q302" i="21"/>
  <c r="AB301" i="21"/>
  <c r="Q301" i="21"/>
  <c r="AB300" i="21"/>
  <c r="Q300" i="21"/>
  <c r="AB299" i="21"/>
  <c r="Q299" i="21"/>
  <c r="AB298" i="21"/>
  <c r="Q298" i="21"/>
  <c r="AB297" i="21"/>
  <c r="Q297" i="21"/>
  <c r="AB296" i="21"/>
  <c r="Q296" i="21"/>
  <c r="AB295" i="21"/>
  <c r="Q295" i="21"/>
  <c r="AB294" i="21"/>
  <c r="Q294" i="21"/>
  <c r="AB293" i="21"/>
  <c r="Q293" i="21"/>
  <c r="AB292" i="21"/>
  <c r="Q292" i="21"/>
  <c r="AB291" i="21"/>
  <c r="Q291" i="21"/>
  <c r="AB290" i="21"/>
  <c r="Q290" i="21"/>
  <c r="AB289" i="21"/>
  <c r="Q289" i="21"/>
  <c r="P289" i="21"/>
  <c r="P391" i="21" s="1"/>
  <c r="AB288" i="21"/>
  <c r="Q288" i="21"/>
  <c r="AB287" i="21"/>
  <c r="Q287" i="21"/>
  <c r="AB286" i="21"/>
  <c r="Q286" i="21"/>
  <c r="AB285" i="21"/>
  <c r="Q285" i="21"/>
  <c r="AB284" i="21"/>
  <c r="Q284" i="21"/>
  <c r="AB283" i="21"/>
  <c r="Q283" i="21"/>
  <c r="AB282" i="21"/>
  <c r="Q282" i="21"/>
  <c r="AB281" i="21"/>
  <c r="Q281" i="21"/>
  <c r="AB280" i="21"/>
  <c r="Q280" i="21"/>
  <c r="AB279" i="21"/>
  <c r="Q279" i="21"/>
  <c r="AB278" i="21"/>
  <c r="Q278" i="21"/>
  <c r="AB277" i="21"/>
  <c r="Q277" i="21"/>
  <c r="AB276" i="21"/>
  <c r="Q276" i="21"/>
  <c r="AB275" i="21"/>
  <c r="Q275" i="21"/>
  <c r="AB274" i="21"/>
  <c r="Q274" i="21"/>
  <c r="AB273" i="21"/>
  <c r="Q273" i="21"/>
  <c r="AB272" i="21"/>
  <c r="Q272" i="21"/>
  <c r="AB271" i="21"/>
  <c r="Q271" i="21"/>
  <c r="AB270" i="21"/>
  <c r="Q270" i="21"/>
  <c r="AB269" i="21"/>
  <c r="Q269" i="21"/>
  <c r="AB268" i="21"/>
  <c r="Q268" i="21"/>
  <c r="AB267" i="21"/>
  <c r="Q267" i="21"/>
  <c r="AB266" i="21"/>
  <c r="Q266" i="21"/>
  <c r="AB265" i="21"/>
  <c r="Q265" i="21"/>
  <c r="AB264" i="21"/>
  <c r="Q264" i="21"/>
  <c r="AB263" i="21"/>
  <c r="Q263" i="21"/>
  <c r="AB262" i="21"/>
  <c r="Q262" i="21"/>
  <c r="AB261" i="21"/>
  <c r="Q261" i="21"/>
  <c r="AB260" i="21"/>
  <c r="Q260" i="21"/>
  <c r="AB259" i="21"/>
  <c r="Q259" i="21"/>
  <c r="AB258" i="21"/>
  <c r="Q258" i="21"/>
  <c r="AB257" i="21"/>
  <c r="Q257" i="21"/>
  <c r="AB256" i="21"/>
  <c r="Q256" i="21"/>
  <c r="AB255" i="21"/>
  <c r="Q255" i="21"/>
  <c r="AB254" i="21"/>
  <c r="Q254" i="21"/>
  <c r="AB253" i="21"/>
  <c r="Q253" i="21"/>
  <c r="AB252" i="21"/>
  <c r="Q252" i="21"/>
  <c r="AB251" i="21"/>
  <c r="Q251" i="21"/>
  <c r="AB250" i="21"/>
  <c r="Q250" i="21"/>
  <c r="AB249" i="21"/>
  <c r="Q249" i="21"/>
  <c r="AB248" i="21"/>
  <c r="Q248" i="21"/>
  <c r="AB247" i="21"/>
  <c r="Q247" i="21"/>
  <c r="AB246" i="21"/>
  <c r="Q246" i="21"/>
  <c r="AB245" i="21"/>
  <c r="Q245" i="21"/>
  <c r="AB244" i="21"/>
  <c r="Q244" i="21"/>
  <c r="AB243" i="21"/>
  <c r="Q243" i="21"/>
  <c r="AB242" i="21"/>
  <c r="Q242" i="21"/>
  <c r="AB241" i="21"/>
  <c r="Q241" i="21"/>
  <c r="AB240" i="21"/>
  <c r="Q240" i="21"/>
  <c r="AB239" i="21"/>
  <c r="Q239" i="21"/>
  <c r="AB238" i="21"/>
  <c r="Q238" i="21"/>
  <c r="AB237" i="21"/>
  <c r="Q237" i="21"/>
  <c r="AB236" i="21"/>
  <c r="Q236" i="21"/>
  <c r="AB235" i="21"/>
  <c r="Q235" i="21"/>
  <c r="AB234" i="21"/>
  <c r="Q234" i="21"/>
  <c r="AB233" i="21"/>
  <c r="Q233" i="21"/>
  <c r="AB232" i="21"/>
  <c r="Q232" i="21"/>
  <c r="AB231" i="21"/>
  <c r="Q231" i="21"/>
  <c r="AB230" i="21"/>
  <c r="Q230" i="21"/>
  <c r="AB229" i="21"/>
  <c r="Q229" i="21"/>
  <c r="AB228" i="21"/>
  <c r="Q228" i="21"/>
  <c r="AB227" i="21"/>
  <c r="Q227" i="21"/>
  <c r="AB226" i="21"/>
  <c r="Q226" i="21"/>
  <c r="AB225" i="21"/>
  <c r="Q225" i="21"/>
  <c r="AB224" i="21"/>
  <c r="Q224" i="21"/>
  <c r="AB223" i="21"/>
  <c r="Q223" i="21"/>
  <c r="AB222" i="21"/>
  <c r="Q222" i="21"/>
  <c r="AB221" i="21"/>
  <c r="Q221" i="21"/>
  <c r="AB220" i="21"/>
  <c r="Q220" i="21"/>
  <c r="AB219" i="21"/>
  <c r="Q219" i="21"/>
  <c r="AB218" i="21"/>
  <c r="Q218" i="21"/>
  <c r="AB217" i="21"/>
  <c r="Q217" i="21"/>
  <c r="AB216" i="21"/>
  <c r="Q216" i="21"/>
  <c r="AB215" i="21"/>
  <c r="Q215" i="21"/>
  <c r="AB214" i="21"/>
  <c r="Q214" i="21"/>
  <c r="AB213" i="21"/>
  <c r="Q213" i="21"/>
  <c r="AB212" i="21"/>
  <c r="Q212" i="21"/>
  <c r="AB211" i="21"/>
  <c r="Q211" i="21"/>
  <c r="AB210" i="21"/>
  <c r="Q210" i="21"/>
  <c r="AB209" i="21"/>
  <c r="Q209" i="21"/>
  <c r="AB208" i="21"/>
  <c r="Q208" i="21"/>
  <c r="AB207" i="21"/>
  <c r="Q207" i="21"/>
  <c r="AB206" i="21"/>
  <c r="Q206" i="21"/>
  <c r="AB205" i="21"/>
  <c r="Q205" i="21"/>
  <c r="AB204" i="21"/>
  <c r="Q204" i="21"/>
  <c r="AB203" i="21"/>
  <c r="Q203" i="21"/>
  <c r="AB202" i="21"/>
  <c r="Q202" i="21"/>
  <c r="AB201" i="21"/>
  <c r="Q201" i="21"/>
  <c r="AB200" i="21"/>
  <c r="Q200" i="21"/>
  <c r="AB199" i="21"/>
  <c r="Q199" i="21"/>
  <c r="AB198" i="21"/>
  <c r="Q198" i="21"/>
  <c r="AB197" i="21"/>
  <c r="Q197" i="21"/>
  <c r="AB196" i="21"/>
  <c r="Q196" i="21"/>
  <c r="AB195" i="21"/>
  <c r="Q195" i="21"/>
  <c r="AB194" i="21"/>
  <c r="Q194" i="21"/>
  <c r="AB193" i="21"/>
  <c r="Q193" i="21"/>
  <c r="AB192" i="21"/>
  <c r="Q192" i="21"/>
  <c r="AB191" i="21"/>
  <c r="Q191" i="21"/>
  <c r="AB190" i="21"/>
  <c r="Q190" i="21"/>
  <c r="AB189" i="21"/>
  <c r="Q189" i="21"/>
  <c r="AB188" i="21"/>
  <c r="Q188" i="21"/>
  <c r="AB187" i="21"/>
  <c r="Q187" i="21"/>
  <c r="AB186" i="21"/>
  <c r="Q186" i="21"/>
  <c r="AB185" i="21"/>
  <c r="Q185" i="21"/>
  <c r="AB184" i="21"/>
  <c r="Q184" i="21"/>
  <c r="AB183" i="21"/>
  <c r="Q183" i="21"/>
  <c r="AB182" i="21"/>
  <c r="Q182" i="21"/>
  <c r="AB181" i="21"/>
  <c r="Q181" i="21"/>
  <c r="AB180" i="21"/>
  <c r="Q180" i="21"/>
  <c r="AB179" i="21"/>
  <c r="Q179" i="21"/>
  <c r="AB178" i="21"/>
  <c r="Q178" i="21"/>
  <c r="AB177" i="21"/>
  <c r="Q177" i="21"/>
  <c r="AB176" i="21"/>
  <c r="Q176" i="21"/>
  <c r="AB175" i="21"/>
  <c r="Q175" i="21"/>
  <c r="AB174" i="21"/>
  <c r="Q174" i="21"/>
  <c r="AB173" i="21"/>
  <c r="Q173" i="21"/>
  <c r="AB172" i="21"/>
  <c r="Q172" i="21"/>
  <c r="AB171" i="21"/>
  <c r="Q171" i="21"/>
  <c r="AB170" i="21"/>
  <c r="Q170" i="21"/>
  <c r="AB169" i="21"/>
  <c r="Q169" i="21"/>
  <c r="AB168" i="21"/>
  <c r="Q168" i="21"/>
  <c r="AB167" i="21"/>
  <c r="Q167" i="21"/>
  <c r="AB166" i="21"/>
  <c r="Q166" i="21"/>
  <c r="AB165" i="21"/>
  <c r="Q165" i="21"/>
  <c r="AB164" i="21"/>
  <c r="Q164" i="21"/>
  <c r="AB163" i="21"/>
  <c r="Q163" i="21"/>
  <c r="AB162" i="21"/>
  <c r="Q162" i="21"/>
  <c r="AB161" i="21"/>
  <c r="Q161" i="21"/>
  <c r="AB160" i="21"/>
  <c r="Q160" i="21"/>
  <c r="AB159" i="21"/>
  <c r="Q159" i="21"/>
  <c r="AB158" i="21"/>
  <c r="Q158" i="21"/>
  <c r="AB157" i="21"/>
  <c r="Q157" i="21"/>
  <c r="AB156" i="21"/>
  <c r="Q156" i="21"/>
  <c r="AB155" i="21"/>
  <c r="Q155" i="21"/>
  <c r="AB154" i="21"/>
  <c r="Q154" i="21"/>
  <c r="AB153" i="21"/>
  <c r="Q153" i="21"/>
  <c r="AB152" i="21"/>
  <c r="Q152" i="21"/>
  <c r="AB151" i="21"/>
  <c r="Q151" i="21"/>
  <c r="AB150" i="21"/>
  <c r="Q150" i="21"/>
  <c r="AB149" i="21"/>
  <c r="Q149" i="21"/>
  <c r="AB148" i="21"/>
  <c r="Q148" i="21"/>
  <c r="AB147" i="21"/>
  <c r="Q147" i="21"/>
  <c r="AB146" i="21"/>
  <c r="Q146" i="21"/>
  <c r="AB145" i="21"/>
  <c r="Q145" i="21"/>
  <c r="AB144" i="21"/>
  <c r="Q144" i="21"/>
  <c r="AB143" i="21"/>
  <c r="Q143" i="21"/>
  <c r="AB142" i="21"/>
  <c r="Q142" i="21"/>
  <c r="AB141" i="21"/>
  <c r="Q141" i="21"/>
  <c r="AB140" i="21"/>
  <c r="Q140" i="21"/>
  <c r="AB139" i="21"/>
  <c r="Q139" i="21"/>
  <c r="AB138" i="21"/>
  <c r="Q138" i="21"/>
  <c r="AB137" i="21"/>
  <c r="Q137" i="21"/>
  <c r="AB136" i="21"/>
  <c r="Q136" i="21"/>
  <c r="AB135" i="21"/>
  <c r="Q135" i="21"/>
  <c r="AB134" i="21"/>
  <c r="Q134" i="21"/>
  <c r="AB133" i="21"/>
  <c r="Q133" i="21"/>
  <c r="AB132" i="21"/>
  <c r="Q132" i="21"/>
  <c r="AB131" i="21"/>
  <c r="Q131" i="21"/>
  <c r="AB130" i="21"/>
  <c r="Q130" i="21"/>
  <c r="AB129" i="21"/>
  <c r="Q129" i="21"/>
  <c r="AB128" i="21"/>
  <c r="Q128" i="21"/>
  <c r="AB127" i="21"/>
  <c r="Q127" i="21"/>
  <c r="AB126" i="21"/>
  <c r="Q126" i="21"/>
  <c r="AB125" i="21"/>
  <c r="Q125" i="21"/>
  <c r="AB124" i="21"/>
  <c r="Q124" i="21"/>
  <c r="AB123" i="21"/>
  <c r="Q123" i="21"/>
  <c r="AB122" i="21"/>
  <c r="Q122" i="21"/>
  <c r="AB121" i="21"/>
  <c r="Q121" i="21"/>
  <c r="AB120" i="21"/>
  <c r="Q120" i="21"/>
  <c r="AB119" i="21"/>
  <c r="Q119" i="21"/>
  <c r="AB118" i="21"/>
  <c r="Q118" i="21"/>
  <c r="AB117" i="21"/>
  <c r="Q117" i="21"/>
  <c r="AB116" i="21"/>
  <c r="Q116" i="21"/>
  <c r="AB115" i="21"/>
  <c r="Q115" i="21"/>
  <c r="AB114" i="21"/>
  <c r="Q114" i="21"/>
  <c r="AB113" i="21"/>
  <c r="Q113" i="21"/>
  <c r="AB112" i="21"/>
  <c r="Q112" i="21"/>
  <c r="AB111" i="21"/>
  <c r="Q111" i="21"/>
  <c r="AB110" i="21"/>
  <c r="Q110" i="21"/>
  <c r="AB109" i="21"/>
  <c r="Q109" i="21"/>
  <c r="AB108" i="21"/>
  <c r="Q108" i="21"/>
  <c r="AB107" i="21"/>
  <c r="Q107" i="21"/>
  <c r="AB106" i="21"/>
  <c r="Q106" i="21"/>
  <c r="AB105" i="21"/>
  <c r="Q105" i="21"/>
  <c r="AB104" i="21"/>
  <c r="Q104" i="21"/>
  <c r="AB103" i="21"/>
  <c r="Q103" i="21"/>
  <c r="AB102" i="21"/>
  <c r="Q102" i="21"/>
  <c r="AB101" i="21"/>
  <c r="Q101" i="21"/>
  <c r="AB100" i="21"/>
  <c r="Q100" i="21"/>
  <c r="AB99" i="21"/>
  <c r="Q99" i="21"/>
  <c r="AB98" i="21"/>
  <c r="Q98" i="21"/>
  <c r="AB97" i="21"/>
  <c r="Q97" i="21"/>
  <c r="AB96" i="21"/>
  <c r="Q96" i="21"/>
  <c r="AB95" i="21"/>
  <c r="Q95" i="21"/>
  <c r="AB94" i="21"/>
  <c r="Q94" i="21"/>
  <c r="AB93" i="21"/>
  <c r="Q93" i="21"/>
  <c r="AB92" i="21"/>
  <c r="Q92" i="21"/>
  <c r="AB91" i="21"/>
  <c r="Q91" i="21"/>
  <c r="AB90" i="21"/>
  <c r="Q90" i="21"/>
  <c r="AB89" i="21"/>
  <c r="Q89" i="21"/>
  <c r="AB88" i="21"/>
  <c r="Q88" i="21"/>
  <c r="AB87" i="21"/>
  <c r="Q87" i="21"/>
  <c r="AB86" i="21"/>
  <c r="Q86" i="21"/>
  <c r="AB85" i="21"/>
  <c r="Q85" i="21"/>
  <c r="AB84" i="21"/>
  <c r="Q84" i="21"/>
  <c r="AB83" i="21"/>
  <c r="Q83" i="21"/>
  <c r="AB82" i="21"/>
  <c r="Q82" i="21"/>
  <c r="AB81" i="21"/>
  <c r="Q81" i="21"/>
  <c r="AB80" i="21"/>
  <c r="Q80" i="21"/>
  <c r="AB79" i="21"/>
  <c r="Q79" i="21"/>
  <c r="AB78" i="21"/>
  <c r="Q78" i="21"/>
  <c r="AB77" i="21"/>
  <c r="Q77" i="21"/>
  <c r="AB76" i="21"/>
  <c r="Q76" i="21"/>
  <c r="AB75" i="21"/>
  <c r="Q75" i="21"/>
  <c r="AB74" i="21"/>
  <c r="Q74" i="21"/>
  <c r="AB73" i="21"/>
  <c r="Q73" i="21"/>
  <c r="AB72" i="21"/>
  <c r="Q72" i="21"/>
  <c r="AB71" i="21"/>
  <c r="Q71" i="21"/>
  <c r="AB70" i="21"/>
  <c r="Q70" i="21"/>
  <c r="AB69" i="21"/>
  <c r="Q69" i="21"/>
  <c r="AB68" i="21"/>
  <c r="Q68" i="21"/>
  <c r="AB67" i="21"/>
  <c r="Q67" i="21"/>
  <c r="AB66" i="21"/>
  <c r="Q66" i="21"/>
  <c r="AB65" i="21"/>
  <c r="Q65" i="21"/>
  <c r="AB64" i="21"/>
  <c r="Q64" i="21"/>
  <c r="AB63" i="21"/>
  <c r="Q63" i="21"/>
  <c r="AB62" i="21"/>
  <c r="Q62" i="21"/>
  <c r="AB61" i="21"/>
  <c r="Q61" i="21"/>
  <c r="AB60" i="21"/>
  <c r="Q60" i="21"/>
  <c r="AB59" i="21"/>
  <c r="Q59" i="21"/>
  <c r="AB58" i="21"/>
  <c r="Q58" i="21"/>
  <c r="AB57" i="21"/>
  <c r="Q57" i="21"/>
  <c r="AB56" i="21"/>
  <c r="Q56" i="21"/>
  <c r="AB55" i="21"/>
  <c r="Q55" i="21"/>
  <c r="AB54" i="21"/>
  <c r="Q54" i="21"/>
  <c r="AB53" i="21"/>
  <c r="Q53" i="21"/>
  <c r="AB52" i="21"/>
  <c r="Q52" i="21"/>
  <c r="AB51" i="21"/>
  <c r="Q51" i="21"/>
  <c r="AB50" i="21"/>
  <c r="Q50" i="21"/>
  <c r="AB49" i="21"/>
  <c r="Q49" i="21"/>
  <c r="AB48" i="21"/>
  <c r="Q48" i="21"/>
  <c r="AB47" i="21"/>
  <c r="Q47" i="21"/>
  <c r="AB46" i="21"/>
  <c r="Q46" i="21"/>
  <c r="AB45" i="21"/>
  <c r="Q45" i="21"/>
  <c r="AB44" i="21"/>
  <c r="Q44" i="21"/>
  <c r="AB43" i="21"/>
  <c r="Q43" i="21"/>
  <c r="AB42" i="21"/>
  <c r="Q42" i="21"/>
  <c r="AB41" i="21"/>
  <c r="Q41" i="21"/>
  <c r="AB40" i="21"/>
  <c r="Q40" i="21"/>
  <c r="AB39" i="21"/>
  <c r="Q39" i="21"/>
  <c r="AB38" i="21"/>
  <c r="Q38" i="21"/>
  <c r="AB37" i="21"/>
  <c r="Q37" i="21"/>
  <c r="AB36" i="21"/>
  <c r="Q36" i="21"/>
  <c r="AB35" i="21"/>
  <c r="Q35" i="21"/>
  <c r="AB34" i="21"/>
  <c r="Q34" i="21"/>
  <c r="AB33" i="21"/>
  <c r="Q33" i="21"/>
  <c r="AB32" i="21"/>
  <c r="Q32" i="21"/>
  <c r="AB31" i="21"/>
  <c r="Q31" i="21"/>
  <c r="AB30" i="21"/>
  <c r="Q30" i="21"/>
  <c r="AB29" i="21"/>
  <c r="Q29" i="21"/>
  <c r="AB28" i="21"/>
  <c r="Q28" i="21"/>
  <c r="AB27" i="21"/>
  <c r="Q27" i="21"/>
  <c r="AB26" i="21"/>
  <c r="Q26" i="21"/>
  <c r="AB25" i="21"/>
  <c r="Q25" i="21"/>
  <c r="AB24" i="21"/>
  <c r="Q24" i="21"/>
  <c r="AB23" i="21"/>
  <c r="Q23" i="21"/>
  <c r="AB22" i="21"/>
  <c r="Q22" i="21"/>
  <c r="AB21" i="21"/>
  <c r="Q21" i="21"/>
  <c r="AB20" i="21"/>
  <c r="Q20" i="21"/>
  <c r="AB19" i="21"/>
  <c r="Q19" i="21"/>
  <c r="AB18" i="21"/>
  <c r="Q18" i="21"/>
  <c r="AB17" i="21"/>
  <c r="Q17" i="21"/>
  <c r="AB16" i="21"/>
  <c r="Q16" i="21"/>
  <c r="AB15" i="21"/>
  <c r="Q15" i="21"/>
  <c r="AB14" i="21"/>
  <c r="Q14" i="21"/>
  <c r="AB13" i="21"/>
  <c r="Q13" i="21"/>
  <c r="AB12" i="21"/>
  <c r="Q12" i="21"/>
  <c r="AB11" i="21"/>
  <c r="Q11" i="21"/>
  <c r="AB10" i="21"/>
  <c r="Q10" i="21"/>
  <c r="AB9" i="21"/>
  <c r="Q9" i="21"/>
  <c r="AB8" i="21"/>
  <c r="Q8" i="21"/>
  <c r="AB7" i="21"/>
  <c r="Q7" i="21"/>
  <c r="AB6" i="21"/>
  <c r="Q6" i="21"/>
  <c r="AB5" i="21"/>
  <c r="Q5" i="21"/>
  <c r="H35" i="18" l="1"/>
  <c r="F35" i="18"/>
  <c r="D35" i="18"/>
  <c r="H34" i="18"/>
  <c r="F34" i="18"/>
  <c r="D34" i="18"/>
  <c r="H33" i="18"/>
  <c r="F33" i="18"/>
  <c r="D33" i="18"/>
  <c r="H32" i="18"/>
  <c r="F32" i="18"/>
  <c r="D32" i="18"/>
  <c r="H31" i="18"/>
  <c r="F31" i="18"/>
  <c r="D31" i="18"/>
  <c r="H30" i="18"/>
  <c r="F30" i="18"/>
  <c r="D30" i="18"/>
  <c r="H29" i="18"/>
  <c r="F29" i="18"/>
  <c r="D29" i="18"/>
  <c r="H28" i="18"/>
  <c r="F28" i="18"/>
  <c r="D28" i="18"/>
  <c r="H27" i="18"/>
  <c r="F27" i="18"/>
  <c r="D27" i="18"/>
  <c r="H26" i="18"/>
  <c r="F26" i="18"/>
  <c r="D26" i="18"/>
  <c r="H25" i="18"/>
  <c r="F25" i="18"/>
  <c r="D25" i="18"/>
  <c r="H24" i="18"/>
  <c r="F24" i="18"/>
  <c r="D24" i="18"/>
  <c r="H13" i="18"/>
  <c r="H12" i="18"/>
  <c r="H11" i="18"/>
  <c r="G11" i="18"/>
  <c r="F11" i="18"/>
  <c r="E11" i="18"/>
  <c r="D11" i="18"/>
  <c r="H10" i="18"/>
  <c r="D18" i="16" l="1"/>
  <c r="C18" i="16" l="1"/>
  <c r="E17" i="16"/>
  <c r="E16" i="16"/>
  <c r="E15" i="16"/>
  <c r="E14" i="16"/>
  <c r="E13" i="16"/>
  <c r="E12" i="16"/>
  <c r="E11" i="16"/>
  <c r="E10" i="16"/>
  <c r="E9" i="16"/>
  <c r="E8" i="16"/>
  <c r="E7" i="16"/>
  <c r="E6" i="16"/>
  <c r="G40" i="15"/>
  <c r="F40" i="15"/>
  <c r="D40" i="15"/>
  <c r="C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G17" i="15"/>
  <c r="F17" i="15"/>
  <c r="E17" i="15"/>
  <c r="D17" i="15"/>
  <c r="C17" i="15"/>
  <c r="H16" i="15"/>
  <c r="I16" i="15" s="1"/>
  <c r="J16" i="15" s="1"/>
  <c r="K16" i="15" s="1"/>
  <c r="H15" i="15"/>
  <c r="I15" i="15" s="1"/>
  <c r="J15" i="15" s="1"/>
  <c r="K15" i="15" s="1"/>
  <c r="H14" i="15"/>
  <c r="I14" i="15" s="1"/>
  <c r="H13" i="15"/>
  <c r="H36" i="15" s="1"/>
  <c r="H12" i="15"/>
  <c r="H35" i="15" s="1"/>
  <c r="H11" i="15"/>
  <c r="I11" i="15" s="1"/>
  <c r="J11" i="15" s="1"/>
  <c r="K11" i="15" s="1"/>
  <c r="H10" i="15"/>
  <c r="I10" i="15" s="1"/>
  <c r="H9" i="15"/>
  <c r="H32" i="15" s="1"/>
  <c r="H8" i="15"/>
  <c r="H31" i="15" s="1"/>
  <c r="H7" i="15"/>
  <c r="I7" i="15" s="1"/>
  <c r="J7" i="15" s="1"/>
  <c r="K7" i="15" s="1"/>
  <c r="H6" i="15"/>
  <c r="I6" i="15" s="1"/>
  <c r="J6" i="15" s="1"/>
  <c r="K6" i="15" s="1"/>
  <c r="H5" i="15"/>
  <c r="I5" i="15" s="1"/>
  <c r="E18" i="16" l="1"/>
  <c r="E40" i="15"/>
  <c r="H37" i="15"/>
  <c r="H33" i="15"/>
  <c r="J5" i="15"/>
  <c r="I37" i="15"/>
  <c r="J14" i="15"/>
  <c r="H40" i="15"/>
  <c r="I33" i="15"/>
  <c r="J10" i="15"/>
  <c r="I8" i="15"/>
  <c r="I12" i="15"/>
  <c r="H17" i="15"/>
  <c r="I9" i="15"/>
  <c r="I13" i="15"/>
  <c r="J13" i="15" l="1"/>
  <c r="I36" i="15"/>
  <c r="J9" i="15"/>
  <c r="I32" i="15"/>
  <c r="I17" i="15"/>
  <c r="I35" i="15"/>
  <c r="J12" i="15"/>
  <c r="I31" i="15"/>
  <c r="J8" i="15"/>
  <c r="J37" i="15"/>
  <c r="K14" i="15"/>
  <c r="K37" i="15" s="1"/>
  <c r="K5" i="15"/>
  <c r="J33" i="15"/>
  <c r="K10" i="15"/>
  <c r="K33" i="15" s="1"/>
  <c r="J17" i="15" l="1"/>
  <c r="I40" i="15"/>
  <c r="J32" i="15"/>
  <c r="K9" i="15"/>
  <c r="K32" i="15" s="1"/>
  <c r="K8" i="15"/>
  <c r="K31" i="15" s="1"/>
  <c r="J31" i="15"/>
  <c r="J36" i="15"/>
  <c r="K13" i="15"/>
  <c r="K36" i="15" s="1"/>
  <c r="J35" i="15"/>
  <c r="K12" i="15"/>
  <c r="K35" i="15" s="1"/>
  <c r="K40" i="15" l="1"/>
  <c r="J40" i="15"/>
  <c r="K17" i="15"/>
  <c r="H38" i="12" l="1"/>
  <c r="H37" i="12"/>
  <c r="H36" i="12"/>
  <c r="H35" i="12"/>
  <c r="H34" i="12"/>
  <c r="H33" i="12"/>
  <c r="H32" i="12"/>
  <c r="H31" i="12"/>
  <c r="H30" i="12"/>
  <c r="H29" i="12"/>
  <c r="H28" i="12"/>
  <c r="H27" i="12"/>
  <c r="H48" i="12"/>
  <c r="G48" i="12"/>
  <c r="E48" i="12"/>
  <c r="H47" i="12"/>
  <c r="G47" i="12"/>
  <c r="E47" i="12"/>
  <c r="I47" i="12" s="1"/>
  <c r="H46" i="12"/>
  <c r="G46" i="12"/>
  <c r="E46" i="12"/>
  <c r="G45" i="12"/>
  <c r="E45" i="12"/>
  <c r="G44" i="12"/>
  <c r="E44" i="12"/>
  <c r="E33" i="10"/>
  <c r="E32" i="10"/>
  <c r="F31" i="10"/>
  <c r="G50" i="10"/>
  <c r="F50" i="10"/>
  <c r="H50" i="10" s="1"/>
  <c r="D50" i="10"/>
  <c r="G49" i="10"/>
  <c r="F49" i="10"/>
  <c r="D49" i="10"/>
  <c r="H49" i="10" s="1"/>
  <c r="G48" i="10"/>
  <c r="F48" i="10"/>
  <c r="D48" i="10"/>
  <c r="F47" i="10"/>
  <c r="F38" i="10" s="1"/>
  <c r="D47" i="10"/>
  <c r="D34" i="10" s="1"/>
  <c r="F46" i="10"/>
  <c r="E39" i="10" s="1"/>
  <c r="D46" i="10"/>
  <c r="C32" i="10" s="1"/>
  <c r="G32" i="10" s="1"/>
  <c r="G39" i="12"/>
  <c r="F39" i="12"/>
  <c r="E39" i="12"/>
  <c r="D39" i="12"/>
  <c r="I16" i="12"/>
  <c r="H16" i="12"/>
  <c r="F16" i="12"/>
  <c r="E16" i="12"/>
  <c r="D16" i="12"/>
  <c r="J15" i="12"/>
  <c r="G15" i="12"/>
  <c r="J14" i="12"/>
  <c r="G14" i="12"/>
  <c r="J13" i="12"/>
  <c r="G13" i="12"/>
  <c r="J12" i="12"/>
  <c r="G12" i="12"/>
  <c r="J11" i="12"/>
  <c r="G11" i="12"/>
  <c r="J10" i="12"/>
  <c r="G10" i="12"/>
  <c r="J9" i="12"/>
  <c r="G9" i="12"/>
  <c r="J8" i="12"/>
  <c r="G8" i="12"/>
  <c r="J7" i="12"/>
  <c r="G7" i="12"/>
  <c r="J6" i="12"/>
  <c r="G6" i="12"/>
  <c r="J5" i="12"/>
  <c r="G5" i="12"/>
  <c r="J4" i="12"/>
  <c r="G4" i="12"/>
  <c r="M16" i="10"/>
  <c r="L21" i="10"/>
  <c r="J21" i="10"/>
  <c r="I21" i="10"/>
  <c r="H14" i="10"/>
  <c r="G19" i="10"/>
  <c r="M17" i="10"/>
  <c r="M10" i="10"/>
  <c r="M9" i="10"/>
  <c r="C21" i="10"/>
  <c r="G18" i="10"/>
  <c r="K21" i="10"/>
  <c r="F21" i="10"/>
  <c r="E21" i="10"/>
  <c r="H19" i="10"/>
  <c r="H18" i="10"/>
  <c r="H17" i="10"/>
  <c r="G17" i="10"/>
  <c r="H16" i="10"/>
  <c r="G16" i="10"/>
  <c r="H15" i="10"/>
  <c r="G13" i="10"/>
  <c r="G12" i="10"/>
  <c r="H11" i="10"/>
  <c r="G11" i="10"/>
  <c r="H10" i="10"/>
  <c r="H9" i="10"/>
  <c r="G9" i="10"/>
  <c r="H8" i="10"/>
  <c r="F32" i="10" l="1"/>
  <c r="F37" i="10"/>
  <c r="F39" i="10"/>
  <c r="D28" i="10"/>
  <c r="D29" i="10"/>
  <c r="D30" i="10"/>
  <c r="F28" i="10"/>
  <c r="D31" i="10"/>
  <c r="E29" i="10"/>
  <c r="D35" i="10"/>
  <c r="F29" i="10"/>
  <c r="C33" i="10"/>
  <c r="G33" i="10" s="1"/>
  <c r="F33" i="10"/>
  <c r="D36" i="10"/>
  <c r="C34" i="10"/>
  <c r="F35" i="10"/>
  <c r="D37" i="10"/>
  <c r="H37" i="10" s="1"/>
  <c r="C35" i="10"/>
  <c r="E36" i="10"/>
  <c r="D38" i="10"/>
  <c r="H38" i="10" s="1"/>
  <c r="F36" i="10"/>
  <c r="H36" i="10" s="1"/>
  <c r="D39" i="10"/>
  <c r="H39" i="10" s="1"/>
  <c r="H48" i="10"/>
  <c r="J35" i="10" s="1"/>
  <c r="E28" i="10"/>
  <c r="E37" i="10"/>
  <c r="I32" i="10"/>
  <c r="J39" i="10"/>
  <c r="J37" i="10"/>
  <c r="J32" i="10"/>
  <c r="I38" i="10"/>
  <c r="I34" i="10"/>
  <c r="L37" i="10"/>
  <c r="L38" i="10"/>
  <c r="L36" i="10"/>
  <c r="L32" i="10"/>
  <c r="L28" i="10"/>
  <c r="L33" i="10"/>
  <c r="L29" i="10"/>
  <c r="L34" i="10"/>
  <c r="L30" i="10"/>
  <c r="L39" i="10"/>
  <c r="L35" i="10"/>
  <c r="L31" i="10"/>
  <c r="K39" i="10"/>
  <c r="K37" i="10"/>
  <c r="K35" i="10"/>
  <c r="K33" i="10"/>
  <c r="K31" i="10"/>
  <c r="K29" i="10"/>
  <c r="K38" i="10"/>
  <c r="K34" i="10"/>
  <c r="K30" i="10"/>
  <c r="K36" i="10"/>
  <c r="K32" i="10"/>
  <c r="K28" i="10"/>
  <c r="C36" i="10"/>
  <c r="C29" i="10"/>
  <c r="H31" i="10"/>
  <c r="C38" i="10"/>
  <c r="E34" i="10"/>
  <c r="G34" i="10" s="1"/>
  <c r="D32" i="10"/>
  <c r="H32" i="10" s="1"/>
  <c r="C31" i="10"/>
  <c r="C39" i="10"/>
  <c r="G39" i="10" s="1"/>
  <c r="F30" i="10"/>
  <c r="H30" i="10" s="1"/>
  <c r="F34" i="10"/>
  <c r="H34" i="10" s="1"/>
  <c r="D33" i="10"/>
  <c r="H33" i="10" s="1"/>
  <c r="C28" i="10"/>
  <c r="C37" i="10"/>
  <c r="G37" i="10" s="1"/>
  <c r="C30" i="10"/>
  <c r="E30" i="10"/>
  <c r="G30" i="10" s="1"/>
  <c r="E38" i="10"/>
  <c r="E31" i="10"/>
  <c r="E35" i="10"/>
  <c r="G35" i="10" s="1"/>
  <c r="I46" i="12"/>
  <c r="H39" i="12"/>
  <c r="I48" i="12"/>
  <c r="H29" i="10"/>
  <c r="H28" i="10"/>
  <c r="G36" i="10"/>
  <c r="G16" i="12"/>
  <c r="J16" i="12"/>
  <c r="M13" i="10"/>
  <c r="M11" i="10"/>
  <c r="M19" i="10"/>
  <c r="M12" i="10"/>
  <c r="D21" i="10"/>
  <c r="H12" i="10"/>
  <c r="H13" i="10"/>
  <c r="M14" i="10"/>
  <c r="M15" i="10"/>
  <c r="G15" i="10"/>
  <c r="G14" i="10"/>
  <c r="G10" i="10"/>
  <c r="G8" i="10"/>
  <c r="M8" i="10"/>
  <c r="M18" i="10"/>
  <c r="J28" i="10" l="1"/>
  <c r="I28" i="10"/>
  <c r="J38" i="10"/>
  <c r="I36" i="10"/>
  <c r="I29" i="10"/>
  <c r="I41" i="10" s="1"/>
  <c r="J30" i="10"/>
  <c r="I33" i="10"/>
  <c r="M33" i="10" s="1"/>
  <c r="J34" i="10"/>
  <c r="M34" i="10" s="1"/>
  <c r="M32" i="10"/>
  <c r="I37" i="10"/>
  <c r="M37" i="10" s="1"/>
  <c r="J36" i="10"/>
  <c r="J29" i="10"/>
  <c r="J41" i="10" s="1"/>
  <c r="I31" i="10"/>
  <c r="H35" i="10"/>
  <c r="J31" i="10"/>
  <c r="I35" i="10"/>
  <c r="G28" i="10"/>
  <c r="M28" i="10" s="1"/>
  <c r="J33" i="10"/>
  <c r="I39" i="10"/>
  <c r="M39" i="10" s="1"/>
  <c r="I30" i="10"/>
  <c r="D41" i="10"/>
  <c r="C41" i="10"/>
  <c r="G31" i="10"/>
  <c r="H21" i="10"/>
  <c r="F41" i="10"/>
  <c r="K41" i="10"/>
  <c r="M35" i="10"/>
  <c r="E41" i="10"/>
  <c r="G29" i="10"/>
  <c r="L41" i="10"/>
  <c r="M30" i="10"/>
  <c r="M36" i="10"/>
  <c r="G38" i="10"/>
  <c r="M38" i="10" s="1"/>
  <c r="H41" i="10"/>
  <c r="M21" i="10"/>
  <c r="G21" i="10"/>
  <c r="M29" i="10" l="1"/>
  <c r="M31" i="10"/>
  <c r="G41" i="10"/>
  <c r="M4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KKD Windows 7 V.3</author>
    <author>Acer</author>
  </authors>
  <commentList>
    <comment ref="S2" authorId="0" shapeId="0" xr:uid="{FFD526E6-3CE3-447D-B243-E16A905E057B}">
      <text>
        <r>
          <rPr>
            <sz val="9"/>
            <color indexed="81"/>
            <rFont val="Tahoma"/>
            <family val="2"/>
          </rPr>
          <t>L  = ขนาดใหญ่
M = ขนาดกลาง
S  = ขนาดเล็ก</t>
        </r>
      </text>
    </comment>
    <comment ref="T2" authorId="0" shapeId="0" xr:uid="{84F2FB02-83EC-4E55-8691-F4289C5C8FE5}">
      <text>
        <r>
          <rPr>
            <b/>
            <sz val="9"/>
            <color indexed="81"/>
            <rFont val="Tahoma"/>
            <family val="2"/>
          </rPr>
          <t>1 = อ่างเก็บน้ำ
2 = ฝายทดน้ำ
3 = สถานีสูบน้ำด้วยไฟฟ้า
4 = รูปแบบการพัฒนาอื่นๆ</t>
        </r>
      </text>
    </comment>
    <comment ref="U2" authorId="0" shapeId="0" xr:uid="{3926256D-4898-46A7-9320-C1298FC3C862}">
      <text>
        <r>
          <rPr>
            <b/>
            <sz val="9"/>
            <color indexed="81"/>
            <rFont val="Tahoma"/>
            <family val="2"/>
          </rPr>
          <t>1 = ไม่ถ่ายโอน
2 = ถ่ายโอน</t>
        </r>
      </text>
    </comment>
    <comment ref="AA2" authorId="1" shapeId="0" xr:uid="{A19CE1F6-C1FC-464C-92F3-0D83B0C1C863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1 2 3 4 5</t>
        </r>
      </text>
    </comment>
  </commentList>
</comments>
</file>

<file path=xl/sharedStrings.xml><?xml version="1.0" encoding="utf-8"?>
<sst xmlns="http://schemas.openxmlformats.org/spreadsheetml/2006/main" count="4143" uniqueCount="944">
  <si>
    <t>รวม</t>
  </si>
  <si>
    <t>มม.</t>
  </si>
  <si>
    <t xml:space="preserve"> </t>
  </si>
  <si>
    <t>ฤดูแล้ง</t>
  </si>
  <si>
    <t>ฤดูฝน</t>
  </si>
  <si>
    <t>กิจกรรมเกษตร</t>
  </si>
  <si>
    <t>นาข้าว</t>
  </si>
  <si>
    <t>พืชไร่-ผัก</t>
  </si>
  <si>
    <t>ไม้ผล-ไม้ยืนต้น</t>
  </si>
  <si>
    <t>บ่อปลา</t>
  </si>
  <si>
    <t>อ้อย</t>
  </si>
  <si>
    <t>รวมทั้งปี</t>
  </si>
  <si>
    <t>ลบ.ม./ไร่</t>
  </si>
  <si>
    <t>การใช้พื้นที่การเกษตรกรรมจังหวัดเลย</t>
  </si>
  <si>
    <t>ชื่อ</t>
  </si>
  <si>
    <t>ลุ่มน้ำ</t>
  </si>
  <si>
    <t>ลุ่มน้ำสาขา</t>
  </si>
  <si>
    <t xml:space="preserve">          ฤดูฝน</t>
  </si>
  <si>
    <t xml:space="preserve">          ฤดูแล้ง</t>
  </si>
  <si>
    <t>รวมข้าว</t>
  </si>
  <si>
    <t>รวมพืชไร่</t>
  </si>
  <si>
    <t>ไม้ผล</t>
  </si>
  <si>
    <t>ไม้ยืนต้น</t>
  </si>
  <si>
    <t>รวมเนื้อที่</t>
  </si>
  <si>
    <t>ประธาน</t>
  </si>
  <si>
    <t>ข้าว</t>
  </si>
  <si>
    <t>พืชผัก</t>
  </si>
  <si>
    <t>สวน</t>
  </si>
  <si>
    <t>ทางการเกษตร</t>
  </si>
  <si>
    <t>9=5+7</t>
  </si>
  <si>
    <t>10=6+8</t>
  </si>
  <si>
    <t>15=5+6+11+12+13+14</t>
  </si>
  <si>
    <t>แม่น้ำโขง</t>
  </si>
  <si>
    <t>1. แม่น้ำโขงส่วนที่ 3</t>
  </si>
  <si>
    <t>2. แม่น้ำหมัน</t>
  </si>
  <si>
    <t>3. แม่น้ำสาน</t>
  </si>
  <si>
    <t>4. แม่น้ำโขงส่วนที่ 4</t>
  </si>
  <si>
    <t>5. แม่น้ำเลย</t>
  </si>
  <si>
    <t>6. แม่น้ำโขงส่วนที่ 5</t>
  </si>
  <si>
    <t>7. แม่น้ำโมง</t>
  </si>
  <si>
    <t>แม่น้ำชี</t>
  </si>
  <si>
    <t>1. ลำพะเนียง</t>
  </si>
  <si>
    <t>2. น้ำพวย</t>
  </si>
  <si>
    <t>3. ลำน้ำพองตอนบน</t>
  </si>
  <si>
    <t>แม่น้ำป่าสัก</t>
  </si>
  <si>
    <t>1. ห้วยน้ำพุง</t>
  </si>
  <si>
    <t>2. น้ำป่าสักตอนบน</t>
  </si>
  <si>
    <t>ห้วยน้ำหมัน</t>
  </si>
  <si>
    <t>ห้วยน้ำสาน</t>
  </si>
  <si>
    <t>ห้วยน้ำโมง</t>
  </si>
  <si>
    <t>ห้วยพะเนียง</t>
  </si>
  <si>
    <t>ห้วยน้ำพวย</t>
  </si>
  <si>
    <t>ห้วยน้ำพุง</t>
  </si>
  <si>
    <t>อุตสาหกรรม</t>
  </si>
  <si>
    <t>ลบ.ม./คน/วัน</t>
  </si>
  <si>
    <t>อัตราความต้องการน้ำชลประทาน (เฉพาะที่ใช้เสริมน้ำฝน)</t>
  </si>
  <si>
    <t>ลำดับ</t>
  </si>
  <si>
    <t>ลุ่มน้ำหลัก</t>
  </si>
  <si>
    <t>ปริมาณน้ำท่าต่อปี (ล้านลบ.ม.)</t>
  </si>
  <si>
    <t>แหล่งเก็บกักน้ำปัจจุบัน</t>
  </si>
  <si>
    <t>ความต้องการใช้น้ำในปัจจุบัน (ล้าน ลบ.ม.)</t>
  </si>
  <si>
    <t>จำนวน (แห่ง)</t>
  </si>
  <si>
    <t>เก็บกักได้ (ล้านลบ.ม.)</t>
  </si>
  <si>
    <t>ร้อยละเก็บกักได้ต่อน้ำท่า</t>
  </si>
  <si>
    <t>ร้อยละพื้นที่ชป.ต่อ กษ.</t>
  </si>
  <si>
    <t>การเกษตร</t>
  </si>
  <si>
    <t>อุปโภค-ประปา</t>
  </si>
  <si>
    <t>น้ำโขงส่วนที่ 3</t>
  </si>
  <si>
    <t xml:space="preserve"> "</t>
  </si>
  <si>
    <t>น้ำโขงส่วนที่ 4</t>
  </si>
  <si>
    <t>น้ำเลย + น้ำป่วน</t>
  </si>
  <si>
    <t>น้ำโขงส่วนที่ 5</t>
  </si>
  <si>
    <t>น้ำพองตอนบน</t>
  </si>
  <si>
    <t>ป่าสัก</t>
  </si>
  <si>
    <t>ป่าสักตอนบน</t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</si>
  <si>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</t>
    </r>
  </si>
  <si>
    <t>ประเภทโครงการ</t>
  </si>
  <si>
    <t>จำนวน</t>
  </si>
  <si>
    <t>เก็บกักน้ำได้</t>
  </si>
  <si>
    <t>จำแนกพื้นที่ตามการกระจายน้ำ (ไร่)</t>
  </si>
  <si>
    <t>(แห่ง)</t>
  </si>
  <si>
    <t>พื้นที่ชลประทาน</t>
  </si>
  <si>
    <t>พื้นที่รับประโยชน์</t>
  </si>
  <si>
    <t>โครงการชลประทานขนาดกลาง</t>
  </si>
  <si>
    <t>โครงการชลประทานขนาดเล็ก</t>
  </si>
  <si>
    <t>สถานีสูบน้ำด้วยไฟฟ้า</t>
  </si>
  <si>
    <t>จำแนกพื้นที่การเกษตร (ไร่)</t>
  </si>
  <si>
    <t>พื้นที่การเกษตร</t>
  </si>
  <si>
    <t>พื้นที่ในเขตชลประทาน (ที่มีระบบส่งน้ำ)</t>
  </si>
  <si>
    <t>ข้อมูลลุ่มน้ำและพื้นที่การเกษตร</t>
  </si>
  <si>
    <t>ระบบนิเวศ</t>
  </si>
  <si>
    <t>1. ความต้องการใช้น้ำ คือ เฉพาะน้ำที่ต้องจัดหามาใช้เสริมจากน้ำฝน ทั้งในฤดูฝนทิ้งช่วงและฤดูแล้ง</t>
  </si>
  <si>
    <t xml:space="preserve">และสถานีสูบน้ำด้วยไฟฟ้าที่มีระบบส่งน้ำโดยตรง )      </t>
  </si>
  <si>
    <t>1. เฉพาะที่ดำเนินการโดยกรมชลประทาน  (พื้นที่ชลประทาน คือ พื้นที่โครงการขนาดกลาง ขนาดเล็ก</t>
  </si>
  <si>
    <t>2. น้ำท่า คือ น้ำฝนที่เหลือจากการซึมลงดิน ซึ่งไหลไปบนผิวดินลงสู่ลำน้ำต่างๆ (คำนวนจากน้ำฝนเฉลี่ย 30 ปี)</t>
  </si>
  <si>
    <t>4. รายงานการศึกษาโครงข่ายน้ำจังหวัดเลย WATER GRID โครงการชลประทานเลย กรกฎาคม 2547</t>
  </si>
  <si>
    <t>การใช้น้ำเพื่อการเกษตรกรรมจังหวัดเลย</t>
  </si>
  <si>
    <t>3. รายงานแผนพัฒนาการชลประทานระดับจังหวัด สำนักบริหารโครงการ กรมชลประทาน กันยายน  2554</t>
  </si>
  <si>
    <t>ในเดือนที่น้ำน้อยที่สุด คือ 584 ลูกบาศก์เมตร / เดือน / พื้นที่ลุ่มน้ำ(ตารางกิโลเมตร) ในหน้าแล้ง พย. - เมย. รวม 6 เดือน</t>
  </si>
  <si>
    <t>ของน้ำอุปโภค (กำหนดเขตอุตสาหกรรมเฉพาะในลุ่มน้ำพื้นที่ราบเท่านั้น)</t>
  </si>
  <si>
    <t>2. อัตราการใช้น้ำอุปโภค-ประปา</t>
  </si>
  <si>
    <t>3. อัตราการใช้น้ำอุตสาหกรรม</t>
  </si>
  <si>
    <t xml:space="preserve">4. ประเมินปริมาณน้ำแต่ละลุ่มน้ำ เพื่อรักษาระบบนิเวศวิทยา ใช้ข้อมูลจากสถานีวัดน้ำแม่น้ำเลย KH58A อ.เมืองเลย </t>
  </si>
  <si>
    <t>ความต้องการใช้น้ำในปัจจุบัน</t>
  </si>
  <si>
    <t>15=9+10+11+12+13+14</t>
  </si>
  <si>
    <t>การใช้น้ำเพื่อการเกษตรกรรม ปี 2563 (ล้าน ลบ.ม.)</t>
  </si>
  <si>
    <t>ที่</t>
  </si>
  <si>
    <t>ชื่อลุ่มน้ำ</t>
  </si>
  <si>
    <t>พื้นที่ลุ่มน้ำ</t>
  </si>
  <si>
    <t>น้ำท่า</t>
  </si>
  <si>
    <t>ประชากร</t>
  </si>
  <si>
    <t>การใช้น้ำ (ล้าน ลบ.ม.)</t>
  </si>
  <si>
    <t>ปี 2563</t>
  </si>
  <si>
    <t>ปี 2552</t>
  </si>
  <si>
    <t>ปี 2557</t>
  </si>
  <si>
    <t>ปี 2568</t>
  </si>
  <si>
    <t>ปี 2573</t>
  </si>
  <si>
    <t>ปี 2578</t>
  </si>
  <si>
    <t>(ไร่)</t>
  </si>
  <si>
    <t>(ล้าน ลบ.ม.)</t>
  </si>
  <si>
    <t>(คน)</t>
  </si>
  <si>
    <t>แม่น้ำโขงส่วนที่ 3</t>
  </si>
  <si>
    <t>แม่น้ำโขงส่วนที่ 4</t>
  </si>
  <si>
    <t>แม่น้ำเลย+น้ำปวน</t>
  </si>
  <si>
    <t>แม่น้ำโขงส่วนที่ 5</t>
  </si>
  <si>
    <t>แม่น้ำพองตอนบน</t>
  </si>
  <si>
    <t>แม่น้ำป่าสักตอนบน</t>
  </si>
  <si>
    <t>หลักการคำนวน</t>
  </si>
  <si>
    <t>อัตราการขยายตัวของประชากร ร้อยละ 0.52 ต่อปี (ใช้เป็นการขยายตัวของน้ำอุปโภค,อุตสาหกรรม)</t>
  </si>
  <si>
    <t>5.3 อุตสาหกรรมและการท่องเที่ยว</t>
  </si>
  <si>
    <t>ตารางที่ 5-3  ความต้องการใช้น้ำด้านอุตสาหกรรมและการท่องเที่ยว</t>
  </si>
  <si>
    <t>ของน้ำอุปโภค (กำหนดเขตอุตสาหกรรมเฉพาะในลุ่มน้ำพื้นที่ราบ เท่านั้น)</t>
  </si>
  <si>
    <t>ตารางที่ 5-4</t>
  </si>
  <si>
    <t>น้ำเพื่อรักษา</t>
  </si>
  <si>
    <t>ระบบนิเวศเฉพาะในหน้าแล้ง</t>
  </si>
  <si>
    <t>(ตร. ก.ม.)</t>
  </si>
  <si>
    <t>(ล้าน ลบ.ม. / ปี)</t>
  </si>
  <si>
    <t>หลักการ</t>
  </si>
  <si>
    <t xml:space="preserve">         ประเมินปริมาณน้ำแต่ละลุ่มน้ำ เพื่อรักษาระบบ</t>
  </si>
  <si>
    <t>นิเวศวิทยา ใช้ข้อมูลจากสถานีวัดน้ำแม่น้ำเลย KH58A อ.เมือง ในเดือนที่น้ำน้อยที่สุด คือ</t>
  </si>
  <si>
    <t>584 ลูกบาศก์เมตร / เดือน / ตารางกิโลเมตร</t>
  </si>
  <si>
    <t>โครงการชลประทานเลย  สำนักงานชลประทานที่ 5</t>
  </si>
  <si>
    <t>บัญชีโครงการชลประทานในเขตจังหวัดเลย</t>
  </si>
  <si>
    <t>อัตราการใช้น้ำอุปโภค</t>
  </si>
  <si>
    <t>การรักษาระบบนิเวศน์วิทยา</t>
  </si>
  <si>
    <t>ความต้องการใช้น้ำด้านการอุปโภค-บริโภค</t>
  </si>
  <si>
    <t>การใช้ที่ดินทางการเกษตร ปี 2563 (ไร่)</t>
  </si>
  <si>
    <t>แหล่งน้ำจังหวัดเลย  (สำหรับฐานข้อมูลเกษตรและสหกรณ์จังหวัดเลย)</t>
  </si>
  <si>
    <t xml:space="preserve">     จังหวัดเลยมีพื้นที่การเกษตร 2,614,117 ไร่ ได้รับการพัฒนาเป็นพื้นที่ชลประทานที่มีระบบส่งน้ำแล้ว</t>
  </si>
  <si>
    <t>จะมีทั้งหมด 3,750 ล้าน ลบ.ม./ปี)</t>
  </si>
  <si>
    <t>ปริมาณน้ำในอ่างเก็บน้ำขนาดกลาง 14 แห่ง</t>
  </si>
  <si>
    <t>เดือน</t>
  </si>
  <si>
    <t>ปริมาณน้ำ</t>
  </si>
  <si>
    <t xml:space="preserve"> %</t>
  </si>
  <si>
    <t xml:space="preserve">ของโครงการขนาดกลาง ขนาดเล็กและสถานีสูบน้ำด้วยไฟฟ้า รวมพื้นที่ชลประทาน 147,337 ไร่ คิดเป็นร้อยละ </t>
  </si>
  <si>
    <t>5.6 ของพื้นที่การเกษตรทั้งหมด เป็นงานที่กรมชลประทานดำเนินการ 364 แห่ง  เก็บกักน้ำได้ 147.209</t>
  </si>
  <si>
    <t>จำแนกตามประเภทของแหล่งน้ำ ปี 2564</t>
  </si>
  <si>
    <t>(ข้อมูล ธค. 2564)</t>
  </si>
  <si>
    <t>1 เฉพาะที่ดำเนินการโดยกรมชลประทาน  (ปัจจุบันได้ถ่ายโอนให้แก่ อปท. 289 แห่ง)</t>
  </si>
  <si>
    <t>2 พื้นที่ชลประทาน คือ พื้นที่โครงการขนาดกลาง ขนาดเล็กและสถานีสูบน้ำด้วยไฟฟ้าที่มีระบบส่งน้ำโดยตรง</t>
  </si>
  <si>
    <t>3 พื้นที่รับประโยชน์ คือ พื้นที่ที่เหลือซึ่งไม่มีระบบส่งน้ำ แต่สามารถใช้จากแหล่งน้ำโดยทางอ้อม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</si>
  <si>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</si>
  <si>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</si>
  <si>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</si>
  <si>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</si>
  <si>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</si>
  <si>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</si>
  <si>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</si>
  <si>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</si>
  <si>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</si>
  <si>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</si>
  <si>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</si>
  <si>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</si>
  <si>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 xml:space="preserve">   ที่มาข้อมูล : โครงการชลประทานเลย </t>
  </si>
  <si>
    <t>ตั้งแต่ปี พ.ศ. 2492 -  2564</t>
  </si>
  <si>
    <t xml:space="preserve"> ธันวาคม  2564</t>
  </si>
  <si>
    <t>ล้าน ลบ.ม. คิดเป็นร้อยละ 3.9 ของปริมาณน้ำท่าจังหวัดเลย (น้ำท่าคือน้ำที่ไหลในลำน้ำต่างๆในฝนปีปกติ</t>
  </si>
  <si>
    <t>ตารางที่ 2.1 จำนวนแหล่งน้ำ</t>
  </si>
  <si>
    <t>ข้อมูลลุ่มน้ำในเขตจังหวัดเลย</t>
  </si>
  <si>
    <t>บัญชีโครงการชลประทานในความดูแล</t>
  </si>
  <si>
    <t>บัญชีแปลงใหญ่ในเขตจังหวัดเลย</t>
  </si>
  <si>
    <t>บัญชีศูนย์เรียนรู้ (ศพก.)ในเขตจังหวัดเลย</t>
  </si>
  <si>
    <t xml:space="preserve"> มกราคม  2565</t>
  </si>
  <si>
    <t>บัญชีแหล่งน้ำชลประทานในเขตจังหวัดเลย</t>
  </si>
  <si>
    <t>คำนวนยอดสะสม  ธค.2564</t>
  </si>
  <si>
    <t>ชื่ออาคาร</t>
  </si>
  <si>
    <t>อำเภอ</t>
  </si>
  <si>
    <t>ตำบล</t>
  </si>
  <si>
    <t>หมู่บ้าน</t>
  </si>
  <si>
    <t>โซน</t>
  </si>
  <si>
    <t>พิกัด
(UTM) E</t>
  </si>
  <si>
    <t>พิกัด
(UTM) N</t>
  </si>
  <si>
    <t>ระวาง
แผนที่</t>
  </si>
  <si>
    <t>รหัสลุ่มน้ำ</t>
  </si>
  <si>
    <t>ปริมาณน้ำเก็บกัก (ล้าน ลบ.ม.)</t>
  </si>
  <si>
    <t>พื้นที่ชป.ในระบบGIS</t>
  </si>
  <si>
    <t>รวม พท.ชป.และรับประโยชน์</t>
  </si>
  <si>
    <t>ปีที่เริ่มสร้าง</t>
  </si>
  <si>
    <t>ขนาด</t>
  </si>
  <si>
    <t>ประเภท</t>
  </si>
  <si>
    <t>ถ่ายโอน</t>
  </si>
  <si>
    <t>หมายเหตุ</t>
  </si>
  <si>
    <t>ความยาวคลอง+ท่อ</t>
  </si>
  <si>
    <t>จำนวนอาคารชป.</t>
  </si>
  <si>
    <t>จำนวนกลุ่มผู้ใช้น้ำ</t>
  </si>
  <si>
    <t>จำนวนผู้รับประโยชน์</t>
  </si>
  <si>
    <t>สบ.</t>
  </si>
  <si>
    <t>ช่วยแปลงใหญ่</t>
  </si>
  <si>
    <t>ประเภทย่อยสนง.สถิติ</t>
  </si>
  <si>
    <t>ห้ามลบ</t>
  </si>
  <si>
    <t>ฝายห้วยน้ำหมาน</t>
  </si>
  <si>
    <t>เมือง</t>
  </si>
  <si>
    <t>ท่าแพ</t>
  </si>
  <si>
    <t>47QQV</t>
  </si>
  <si>
    <t>5343 IV</t>
  </si>
  <si>
    <t>น้ำเลย</t>
  </si>
  <si>
    <t>โขง</t>
  </si>
  <si>
    <t>03</t>
  </si>
  <si>
    <t xml:space="preserve"> -</t>
  </si>
  <si>
    <t>M</t>
  </si>
  <si>
    <t>ชป.กลาง</t>
  </si>
  <si>
    <t>อ่างเก็บน้ำห้วยน้อย</t>
  </si>
  <si>
    <t>ศรีสองรัก</t>
  </si>
  <si>
    <t>ท่าบุ่ง</t>
  </si>
  <si>
    <t>5344 III</t>
  </si>
  <si>
    <t>อ่างเก็บน้ำห้วยน้ำวัก</t>
  </si>
  <si>
    <t>ท่าลี่</t>
  </si>
  <si>
    <t>ชลประทาน</t>
  </si>
  <si>
    <t>5244 II</t>
  </si>
  <si>
    <t>โขงส่วนที่4</t>
  </si>
  <si>
    <t>อ่างเก็บน้ำห้วยอีเลิศ</t>
  </si>
  <si>
    <t>วังสะพุง</t>
  </si>
  <si>
    <t>นาอีเลิศ</t>
  </si>
  <si>
    <t>อ่างเก็บน้ำห้วยน้ำพาว</t>
  </si>
  <si>
    <t>กำเนิดเพชร</t>
  </si>
  <si>
    <t>อ่างเก็บน้ำห้วยยาง</t>
  </si>
  <si>
    <t>ภูกระดึง</t>
  </si>
  <si>
    <t xml:space="preserve"> วงเวียน</t>
  </si>
  <si>
    <t>47QRU</t>
  </si>
  <si>
    <t>5342 I</t>
  </si>
  <si>
    <t>น้ำพอง</t>
  </si>
  <si>
    <t>ชี</t>
  </si>
  <si>
    <t>04</t>
  </si>
  <si>
    <t>อ่างเก็บน้ำห้วยแห้ว</t>
  </si>
  <si>
    <t>นาแขม</t>
  </si>
  <si>
    <t>วังยาว</t>
  </si>
  <si>
    <t>สระเก็บน้ำวัดถ้ำผาปู่</t>
  </si>
  <si>
    <t>นาอ้อ</t>
  </si>
  <si>
    <t>S</t>
  </si>
  <si>
    <t>สระ</t>
  </si>
  <si>
    <t>สูบน้ำบ้านปากปวน</t>
  </si>
  <si>
    <t>ปากปวน</t>
  </si>
  <si>
    <t>5343 I</t>
  </si>
  <si>
    <t>อ่างฯห้วยแล้ง</t>
  </si>
  <si>
    <t>หนองหิน</t>
  </si>
  <si>
    <t>ปวนพุ</t>
  </si>
  <si>
    <t>ผาหวาย</t>
  </si>
  <si>
    <t>5343 III</t>
  </si>
  <si>
    <t>น้ำปวน</t>
  </si>
  <si>
    <t>ฝายน้ำภู</t>
  </si>
  <si>
    <t>ปากภู</t>
  </si>
  <si>
    <t>ฝายห้วยทรายคำ</t>
  </si>
  <si>
    <t>ศรีสงคราม</t>
  </si>
  <si>
    <t>ห้วยทรายคำ</t>
  </si>
  <si>
    <t>ฝายห้วยน้ำทบ</t>
  </si>
  <si>
    <t>เขาหลวง</t>
  </si>
  <si>
    <t>น้ำทบ</t>
  </si>
  <si>
    <t>ฝายห้วยน้ำเมย</t>
  </si>
  <si>
    <t>ด่านซ้าย</t>
  </si>
  <si>
    <t>ปากหมัน</t>
  </si>
  <si>
    <t>น้ำเมย</t>
  </si>
  <si>
    <t>5243 IV</t>
  </si>
  <si>
    <t>น้ำสาน</t>
  </si>
  <si>
    <t>ฝายห้วยหินซา</t>
  </si>
  <si>
    <t>เชียงคาน</t>
  </si>
  <si>
    <t>จอมศรี</t>
  </si>
  <si>
    <t>5344 IV</t>
  </si>
  <si>
    <t>อ่างฯห้วยแก้ว</t>
  </si>
  <si>
    <t>นาดินดำ</t>
  </si>
  <si>
    <t>หนองหญ้าไซ</t>
  </si>
  <si>
    <t>47QRV</t>
  </si>
  <si>
    <t>อ่างฯห้วยบุ่งคล้า</t>
  </si>
  <si>
    <t>โคกงาม</t>
  </si>
  <si>
    <t>นาเจียง</t>
  </si>
  <si>
    <t>อ่างฯห้วยป่ารวก</t>
  </si>
  <si>
    <t>น้ำหมัน</t>
  </si>
  <si>
    <t>อ่างฯห้วยหมากเค็ง</t>
  </si>
  <si>
    <t>ภูหลวง</t>
  </si>
  <si>
    <t>หนองคัน</t>
  </si>
  <si>
    <t>หนองเอี่ยน</t>
  </si>
  <si>
    <t>47QQU</t>
  </si>
  <si>
    <t>อ่างฯห้วยหอม</t>
  </si>
  <si>
    <t>อ่างฯห้วยหินลาด</t>
  </si>
  <si>
    <t xml:space="preserve"> โคกขมิ้น</t>
  </si>
  <si>
    <t xml:space="preserve"> ลาด</t>
  </si>
  <si>
    <t>5343 II</t>
  </si>
  <si>
    <t>ทำนบดินบ้านภูหินกอง</t>
  </si>
  <si>
    <t>ภูหินกอง</t>
  </si>
  <si>
    <t>ฝายห้วยเป้า(ตอนล่าง)</t>
  </si>
  <si>
    <t xml:space="preserve"> ห้วยไผ่ใต้</t>
  </si>
  <si>
    <t>ฝายห้วยไผ่ใต้</t>
  </si>
  <si>
    <t>สูบน้ำบ้านนาอ้อ</t>
  </si>
  <si>
    <t>5344 II</t>
  </si>
  <si>
    <t>อ่างฯห้วยกอก</t>
  </si>
  <si>
    <t>ปากตม</t>
  </si>
  <si>
    <t>กลาง</t>
  </si>
  <si>
    <t>อ่างฯห้วยซำป่าซาง</t>
  </si>
  <si>
    <t>น้อย</t>
  </si>
  <si>
    <t>โขงส่วนที่5</t>
  </si>
  <si>
    <t>อ่างฯห้วยน้ำพร</t>
  </si>
  <si>
    <t>นาจาน</t>
  </si>
  <si>
    <t>อ่างฯห้วยปวนพุ</t>
  </si>
  <si>
    <t>อ่างฯห้วยลาดปู่</t>
  </si>
  <si>
    <t>ห้วยส้ม</t>
  </si>
  <si>
    <t>ผาฆ้อง</t>
  </si>
  <si>
    <t>อ่างฯห้วยสาระแพ</t>
  </si>
  <si>
    <t>หาดทรายขาว</t>
  </si>
  <si>
    <t>สาระแพ</t>
  </si>
  <si>
    <t>ฝายน้ำล้นห้วยน้ำพวย</t>
  </si>
  <si>
    <t>ตาดข่า</t>
  </si>
  <si>
    <t>ไร่พวย</t>
  </si>
  <si>
    <t>น้ำพวย</t>
  </si>
  <si>
    <t>ฝายบ้านนาจาน</t>
  </si>
  <si>
    <t>โนนสว่าง</t>
  </si>
  <si>
    <t>ฝายห้วยขยาม</t>
  </si>
  <si>
    <t>หนองผือ</t>
  </si>
  <si>
    <t>เมี่ยง</t>
  </si>
  <si>
    <t>ฝายห้วยน้ำพาว</t>
  </si>
  <si>
    <t>ฝายห้วยพะเนียงใหญ่</t>
  </si>
  <si>
    <t>นาด้วง</t>
  </si>
  <si>
    <t>ป่าหวายพัฒนา</t>
  </si>
  <si>
    <t>พะเนียง</t>
  </si>
  <si>
    <t>ฝายห้วยม่วง</t>
  </si>
  <si>
    <t>ห้วยทราย</t>
  </si>
  <si>
    <t>ฝายห้วยฮาว</t>
  </si>
  <si>
    <t>ชัยพฤกษ์</t>
  </si>
  <si>
    <t>ท่าข้าม</t>
  </si>
  <si>
    <t>สูบน้ำบ้านเชียงคาน  1</t>
  </si>
  <si>
    <t>สูบน้ำบ้านปากห้วย</t>
  </si>
  <si>
    <t>ปากห้วย</t>
  </si>
  <si>
    <t>อ่างห้วยร่องคาน</t>
  </si>
  <si>
    <t>ผาบิ้ง</t>
  </si>
  <si>
    <t xml:space="preserve"> หนองผำ</t>
  </si>
  <si>
    <t>อ่างฯห้วยซำน้อย</t>
  </si>
  <si>
    <t>ห้วยไผ่ใต้</t>
  </si>
  <si>
    <t>อ่างฯห้วยน้ำพาน</t>
  </si>
  <si>
    <t>อาฮี</t>
  </si>
  <si>
    <t>น้ำพาน</t>
  </si>
  <si>
    <t>อ่างฯห้วยป่าข้าวหลาม</t>
  </si>
  <si>
    <t>กกดู่</t>
  </si>
  <si>
    <t>ท่าเปิบ</t>
  </si>
  <si>
    <t>อ่างฯห้วยเป้าตอนเหนือ</t>
  </si>
  <si>
    <t>ห้วยเป้า</t>
  </si>
  <si>
    <t>อ่างฯห้วยหก</t>
  </si>
  <si>
    <t>อ่างเก็บน้ำห้วยชม</t>
  </si>
  <si>
    <t>ปากชม</t>
  </si>
  <si>
    <t>ชมเจริญ</t>
  </si>
  <si>
    <t>พรด.</t>
  </si>
  <si>
    <t>อ่างเก็บน้ำห้วยโป่ง</t>
  </si>
  <si>
    <t>อ่างเก็บน้ำห้วยไร่</t>
  </si>
  <si>
    <t>ฝายบ้านห้วยบ่อซืน</t>
  </si>
  <si>
    <t>ห้วยบ่อซืน</t>
  </si>
  <si>
    <t>ฝายห้วยเหล็ก</t>
  </si>
  <si>
    <t>ห้วยเหล็ก</t>
  </si>
  <si>
    <t>อ่างฯบ้านโป่งศรีโทน</t>
  </si>
  <si>
    <t>เอราวัณ</t>
  </si>
  <si>
    <t>โป่งศรีโทน</t>
  </si>
  <si>
    <t>อ่างฯร.13 พัน.5(I)</t>
  </si>
  <si>
    <t>นาม่วง</t>
  </si>
  <si>
    <t>ผาเกิ้ง - ผานาง</t>
  </si>
  <si>
    <t>ผาอินทร์แปลง</t>
  </si>
  <si>
    <t>อ่างฯศูนย์พันธ์ไม้ห้วยศอก</t>
  </si>
  <si>
    <t>ฝายน้ำซู้ (กอไร่ใหญ่)</t>
  </si>
  <si>
    <t>เสี้ยว</t>
  </si>
  <si>
    <t>กอไร่ใหญ่</t>
  </si>
  <si>
    <t>ฝายบ้านตูบโกบ</t>
  </si>
  <si>
    <t>ตูบโกบ</t>
  </si>
  <si>
    <t>ฝายบ้านท่าเปิบ</t>
  </si>
  <si>
    <t>ฝายบ้านหนามแท่ง</t>
  </si>
  <si>
    <t>หนามแท่ง</t>
  </si>
  <si>
    <t>ฝายห้วยน้ำสวย(วังม่วง)</t>
  </si>
  <si>
    <t xml:space="preserve"> วังม่วง</t>
  </si>
  <si>
    <t>ฝายห้วยสีเสียด</t>
  </si>
  <si>
    <t xml:space="preserve"> นาแกใต้</t>
  </si>
  <si>
    <t>5342 III</t>
  </si>
  <si>
    <t>สูบน้ำบ้านสามแยก</t>
  </si>
  <si>
    <t>สามแยก</t>
  </si>
  <si>
    <t>สูบน้ำบ้านห้วยโตก</t>
  </si>
  <si>
    <t>นาโป่ง</t>
  </si>
  <si>
    <t>ห้วยโตก</t>
  </si>
  <si>
    <t>อ่างฯร.13 พัน.5 (II)</t>
  </si>
  <si>
    <t>อ่างเก็บน้ำห้วยน้ำสวย</t>
  </si>
  <si>
    <t>นาดอกคำ</t>
  </si>
  <si>
    <t>ห้วยปลาดุก</t>
  </si>
  <si>
    <t>อ่างฯห้วยเหวหวะ</t>
  </si>
  <si>
    <t>นากระเซ็ง</t>
  </si>
  <si>
    <t>ปชด.</t>
  </si>
  <si>
    <t>ฝายน้ำคู้</t>
  </si>
  <si>
    <t>ภูหอ</t>
  </si>
  <si>
    <t>น้ำคู้</t>
  </si>
  <si>
    <t>ฝายห้วยทราย</t>
  </si>
  <si>
    <t>ฝายห้วยน้ำฮวย</t>
  </si>
  <si>
    <t>ติ้วน้อย</t>
  </si>
  <si>
    <t>สูบน้ำบ้านอาฮี  1</t>
  </si>
  <si>
    <t>อ่างฯบ้านโคกมน</t>
  </si>
  <si>
    <t>ผาน้อย</t>
  </si>
  <si>
    <t xml:space="preserve"> โคกมน</t>
  </si>
  <si>
    <t>อ่างฯบ้านนาแห้ว</t>
  </si>
  <si>
    <t>นาแห้ว</t>
  </si>
  <si>
    <t>โขงส่วนที่3</t>
  </si>
  <si>
    <t>อ่างฯบ้านโสกใหม่</t>
  </si>
  <si>
    <t>เขาแก้ว</t>
  </si>
  <si>
    <t>โสกใหม่</t>
  </si>
  <si>
    <t>อ่างฯห้วยน้ำจันทร์</t>
  </si>
  <si>
    <t>หนองงิ้ว</t>
  </si>
  <si>
    <t xml:space="preserve"> น้ำจันทร์</t>
  </si>
  <si>
    <t>ฝายบ้านนามูลตุ่น(ห้วยสีเสียด)</t>
  </si>
  <si>
    <t>ห้วยสีเสียด</t>
  </si>
  <si>
    <t>นามูลตุ่น</t>
  </si>
  <si>
    <t>ฝายห้วยพิชัย (สะงาว)</t>
  </si>
  <si>
    <t>ห้วยพิชัย</t>
  </si>
  <si>
    <t>5344 I</t>
  </si>
  <si>
    <t>สูบน้ำบ้านน้อย</t>
  </si>
  <si>
    <t>สูบน้ำบ้านนากระเซ็ง</t>
  </si>
  <si>
    <t>สูบน้ำบ้านนาดี</t>
  </si>
  <si>
    <t>นาดี</t>
  </si>
  <si>
    <t>นาหมูม่น</t>
  </si>
  <si>
    <t>อ่างฯซำภูถ้ำพระ</t>
  </si>
  <si>
    <t>ผาขาว</t>
  </si>
  <si>
    <t>โนนปอแดง</t>
  </si>
  <si>
    <t>โนนกกข่า</t>
  </si>
  <si>
    <t>48QSD</t>
  </si>
  <si>
    <t>5443 III</t>
  </si>
  <si>
    <t>อ่างฯบ้านนาอ่างคำ</t>
  </si>
  <si>
    <t>ทรัพย์ไพรวัลย์</t>
  </si>
  <si>
    <t>นาอ่างคำ</t>
  </si>
  <si>
    <t>อ่างฯบ้านโพนงาม(ลำน้ำเซิม)</t>
  </si>
  <si>
    <t>ทรายขาว</t>
  </si>
  <si>
    <t xml:space="preserve"> โพนงาม</t>
  </si>
  <si>
    <t>อ่างฯบ้านร่องไผ่</t>
  </si>
  <si>
    <t>โคกใหญ่</t>
  </si>
  <si>
    <t>ร่องไผ่</t>
  </si>
  <si>
    <t>อ่างฯห้วยน้ำสวย</t>
  </si>
  <si>
    <t>ท่าสะอาด</t>
  </si>
  <si>
    <t>น้ำสวยภักดี</t>
  </si>
  <si>
    <t>วังเย็น</t>
  </si>
  <si>
    <t>อ่างฯห้วยถ้ำใหญ่</t>
  </si>
  <si>
    <t>บุฮม</t>
  </si>
  <si>
    <t>ผาแบ่น</t>
  </si>
  <si>
    <t>ฝายน้ำสวย</t>
  </si>
  <si>
    <t>ฝายบ้านขอนแก่น</t>
  </si>
  <si>
    <t>ขอนแก่น</t>
  </si>
  <si>
    <t>ฝายห้วยซำทอง</t>
  </si>
  <si>
    <t>ฝายห้วยเดื่อ</t>
  </si>
  <si>
    <t>โนนป่าซาง</t>
  </si>
  <si>
    <t>ห้วยเดื่อเหนือ</t>
  </si>
  <si>
    <t>นาซ่าว</t>
  </si>
  <si>
    <t>ฝายห้วยโป่งค่าง</t>
  </si>
  <si>
    <t>นาพึง</t>
  </si>
  <si>
    <t>ฝายห้วยผาทาใหญ่</t>
  </si>
  <si>
    <t>อ่างฯห้วยส้มป่อย</t>
  </si>
  <si>
    <t>ภูเรือ</t>
  </si>
  <si>
    <t>สานตม</t>
  </si>
  <si>
    <t>หนองแซง</t>
  </si>
  <si>
    <t>5243 I</t>
  </si>
  <si>
    <t>อ่างฯห้วยสะพุง</t>
  </si>
  <si>
    <t>น้ำสวย</t>
  </si>
  <si>
    <t>หนองดอกบัว</t>
  </si>
  <si>
    <t>อ่างฯห้วยสามเขาใต้</t>
  </si>
  <si>
    <t>น้ำแคม</t>
  </si>
  <si>
    <t>อ่างเก็บน้ำห้วยน้ำหมาน</t>
  </si>
  <si>
    <t>น้ำหมาน</t>
  </si>
  <si>
    <t>โป่งเบี้ย</t>
  </si>
  <si>
    <t>ฝายบ้านปากมั่ง</t>
  </si>
  <si>
    <t>หาดคัมภีร์</t>
  </si>
  <si>
    <t>ปากมั่ง</t>
  </si>
  <si>
    <t>48QSF</t>
  </si>
  <si>
    <t>5445 III</t>
  </si>
  <si>
    <t>อ่างฯห้วยกกโก</t>
  </si>
  <si>
    <t>ท่าศาลา</t>
  </si>
  <si>
    <t>อ่างฯห้วยงอบแงบ</t>
  </si>
  <si>
    <t>อ่างฯห้วยละหุ่ง</t>
  </si>
  <si>
    <t>ม่วงไข่</t>
  </si>
  <si>
    <t>อ่างฯห้วยบุ่ง</t>
  </si>
  <si>
    <t>เหมืองแพร่</t>
  </si>
  <si>
    <t>ฝายห้วยน้ำภา</t>
  </si>
  <si>
    <t>แสงภา</t>
  </si>
  <si>
    <t>5144 II</t>
  </si>
  <si>
    <t>ฝายห้วยปวน</t>
  </si>
  <si>
    <t>ป่าบง</t>
  </si>
  <si>
    <t>อ่างฯร่องควายป่า</t>
  </si>
  <si>
    <t>หนองบัว</t>
  </si>
  <si>
    <t>อ่างฯหนองผำ</t>
  </si>
  <si>
    <t>บ้านเพิ่ม</t>
  </si>
  <si>
    <t>ผาสวรรค์</t>
  </si>
  <si>
    <t>อ่างฯห้วยนาน้ำมัน</t>
  </si>
  <si>
    <t>นาน้ำมัน</t>
  </si>
  <si>
    <t>อ่างฯห้วยสีเสียด</t>
  </si>
  <si>
    <t>ฝายบ้านโนนกกหาด</t>
  </si>
  <si>
    <t>โนนกกหาด</t>
  </si>
  <si>
    <t>KFW</t>
  </si>
  <si>
    <t>อ่างฯห้วยน้ำเทา</t>
  </si>
  <si>
    <t>สูบ</t>
  </si>
  <si>
    <t>อ่างฯห้วยหมากหมาง</t>
  </si>
  <si>
    <t>นายางเหนือ</t>
  </si>
  <si>
    <t>โคกขมิ้น</t>
  </si>
  <si>
    <t>กุดลัน</t>
  </si>
  <si>
    <t>สูบน้ำบ้านเมี่ยง  1</t>
  </si>
  <si>
    <t>อ่างฯร.รโคกสง่า</t>
  </si>
  <si>
    <t>ดงนกกก</t>
  </si>
  <si>
    <t>อ่างฯหนองบัว</t>
  </si>
  <si>
    <t xml:space="preserve"> หนองบัว</t>
  </si>
  <si>
    <t>อ่างฯหนองลาดดปู่</t>
  </si>
  <si>
    <t>อ่างฯห้วยเดื่อ</t>
  </si>
  <si>
    <t>ภูป่าไผ่</t>
  </si>
  <si>
    <t>อ่างฯห้วยตาดข่า</t>
  </si>
  <si>
    <t>อ่างฯห้วยหนองอ้อ</t>
  </si>
  <si>
    <t>ธาตุ</t>
  </si>
  <si>
    <t>อ่างฯห้วยน้ำคู้</t>
  </si>
  <si>
    <t>อ่างฯห้วยสร้างโทน</t>
  </si>
  <si>
    <t>นาบอน</t>
  </si>
  <si>
    <t>ฝายบ้านท่าสวรรค์</t>
  </si>
  <si>
    <t>ท่าสวรรค์</t>
  </si>
  <si>
    <t>โนนสวาท</t>
  </si>
  <si>
    <t>ฝายห้วยกวาง</t>
  </si>
  <si>
    <t>เหล่ากอหก</t>
  </si>
  <si>
    <t>นาผักก้าม</t>
  </si>
  <si>
    <t xml:space="preserve"> หนองงิ้ว</t>
  </si>
  <si>
    <t>เล้า</t>
  </si>
  <si>
    <t>อ่างฯหนองกุดเลยหลง</t>
  </si>
  <si>
    <t>อ่างฯห้วยขุมปูน</t>
  </si>
  <si>
    <t>นาท่อน</t>
  </si>
  <si>
    <t>อ่างฯห้วยตาแหก</t>
  </si>
  <si>
    <t>ศรีฐาน</t>
  </si>
  <si>
    <t>อ่างฯห้วยน้อย</t>
  </si>
  <si>
    <t>47QPV</t>
  </si>
  <si>
    <t>5143 I</t>
  </si>
  <si>
    <t>อ่างฯห้วยนาขุม</t>
  </si>
  <si>
    <t>นาเจริญ</t>
  </si>
  <si>
    <t>อ่างฯห้วยนาหว่าง</t>
  </si>
  <si>
    <t>ห้วยนาสี</t>
  </si>
  <si>
    <t>อ่างฯห้วยบง</t>
  </si>
  <si>
    <t>หนองหญ้าปล้อง</t>
  </si>
  <si>
    <t>นาดอกไม้</t>
  </si>
  <si>
    <t>อ่างฯห้วยโป่งกูด</t>
  </si>
  <si>
    <t>โป่งกูด</t>
  </si>
  <si>
    <t>5244 III</t>
  </si>
  <si>
    <t>อ่างฯห้วยส้มกบ</t>
  </si>
  <si>
    <t>อ่างฯห้วยหินขาว</t>
  </si>
  <si>
    <t>อ่างเก็บน้ำห้วยลิ้นควาย</t>
  </si>
  <si>
    <t>แสงเจริญ</t>
  </si>
  <si>
    <t>48QSE</t>
  </si>
  <si>
    <t>5444 III</t>
  </si>
  <si>
    <t>ฝายห้วยปวน 1</t>
  </si>
  <si>
    <t>วังไห</t>
  </si>
  <si>
    <t>ฝายห้วยปวน 2</t>
  </si>
  <si>
    <t>เหมืองแบ่ง</t>
  </si>
  <si>
    <t>อ่างห้วยโป่งคำ</t>
  </si>
  <si>
    <t>อ่างฯบ่อเหมืองน้อย (1)</t>
  </si>
  <si>
    <t>บ่อเหมืองน้อย</t>
  </si>
  <si>
    <t>อ่างฯบ้านนาเชื่อม</t>
  </si>
  <si>
    <t>นาเชื่อม</t>
  </si>
  <si>
    <t>อ่างฯห้วยกวาง</t>
  </si>
  <si>
    <t>นาลึ่ง</t>
  </si>
  <si>
    <t>อ่างฯห้วยโคก</t>
  </si>
  <si>
    <t>นาแปนใต้</t>
  </si>
  <si>
    <t>อ่างฯห้วยดั่ง</t>
  </si>
  <si>
    <t>หนองมะผาง</t>
  </si>
  <si>
    <t>อ่างฯห้วยปู่เต้น</t>
  </si>
  <si>
    <t>แก่งศรีภูมิ</t>
  </si>
  <si>
    <t>ฟากเลย</t>
  </si>
  <si>
    <t>อ่างฯห้วยยางแล้ง</t>
  </si>
  <si>
    <t>ซำบุ่น</t>
  </si>
  <si>
    <t>นาแก</t>
  </si>
  <si>
    <t>ฝายหินทิ้งในลำน้ำเลย</t>
  </si>
  <si>
    <t>อ่างฯหนองโสน</t>
  </si>
  <si>
    <t>อ่างฯห้วยน้ำหู</t>
  </si>
  <si>
    <t>เกลี้ยง,ลาด</t>
  </si>
  <si>
    <t>อ่างฯห้วยโป่ง</t>
  </si>
  <si>
    <t>หัวนายูง</t>
  </si>
  <si>
    <t>อ่างฯอุทยานแห่งชาติภูกระดึง</t>
  </si>
  <si>
    <t>ผาบ่าว - ผาสาว</t>
  </si>
  <si>
    <t>นาซำแซง</t>
  </si>
  <si>
    <t>อ่างฯห้วยกลม</t>
  </si>
  <si>
    <t>เชียงกลม</t>
  </si>
  <si>
    <t>คจก.</t>
  </si>
  <si>
    <t>อ่างฯห้วยเมี่ยง</t>
  </si>
  <si>
    <t>คอนสา</t>
  </si>
  <si>
    <t>ฝายบ้านโคกสว่าง</t>
  </si>
  <si>
    <t>โคกสว่าง</t>
  </si>
  <si>
    <t>ฝายบ้านห้วยเทียม</t>
  </si>
  <si>
    <t>ห้วยเทียม</t>
  </si>
  <si>
    <t>ฝายห้วยขิก</t>
  </si>
  <si>
    <t>ท่าดีหมี</t>
  </si>
  <si>
    <t>ฝายห้วยป่าน</t>
  </si>
  <si>
    <t>ผาสามยอด</t>
  </si>
  <si>
    <t xml:space="preserve"> ห้วยป่าน</t>
  </si>
  <si>
    <t>5443 IV</t>
  </si>
  <si>
    <t>ฝายห้วยผึ้ง</t>
  </si>
  <si>
    <t>กุดโง้ง</t>
  </si>
  <si>
    <t>อ่างฯบ้านปากหมาก</t>
  </si>
  <si>
    <t>ปากหมาก</t>
  </si>
  <si>
    <t>หนองโสน</t>
  </si>
  <si>
    <t>อ่างฯห้วยน้ำผัก</t>
  </si>
  <si>
    <t>ห้วยน้ำผัก</t>
  </si>
  <si>
    <t>ฝายห้วยน้ำแคม</t>
  </si>
  <si>
    <t>ฝายห้วยน้ำพาน</t>
  </si>
  <si>
    <t>นาโคก</t>
  </si>
  <si>
    <t>ฝายห้วยปวนแล้ง 1</t>
  </si>
  <si>
    <t>หินเกิ้ง</t>
  </si>
  <si>
    <t>ฝายห้วยหลวง</t>
  </si>
  <si>
    <t xml:space="preserve"> กุดแก</t>
  </si>
  <si>
    <t>สูบน้ำบ้านท่าบุ่ง</t>
  </si>
  <si>
    <t>สูบน้ำบ้านผาแบ่น</t>
  </si>
  <si>
    <t>อ่างฯบ้านน้อยนาซำ</t>
  </si>
  <si>
    <t>น้อยนาซำ</t>
  </si>
  <si>
    <t>อ่างฯห้วยซำกระทอน</t>
  </si>
  <si>
    <t xml:space="preserve"> น้ำสวยภักดี</t>
  </si>
  <si>
    <t>อ่างฯห้วยบงนัง</t>
  </si>
  <si>
    <t>ฝายน้ำเลย</t>
  </si>
  <si>
    <t>ฝายห้วยด้าย</t>
  </si>
  <si>
    <t>ปากยาง</t>
  </si>
  <si>
    <t>ฝายห้วยปวนแล้ง(2)</t>
  </si>
  <si>
    <t>ฝายห้วยไผ่</t>
  </si>
  <si>
    <t>นาเหล่าน้อย</t>
  </si>
  <si>
    <t xml:space="preserve">47QQU </t>
  </si>
  <si>
    <t>หินตั้ง</t>
  </si>
  <si>
    <t>ฝายหินทิ้งแม่น้ำเลย (2)</t>
  </si>
  <si>
    <t>สูบน้ำบ้านคกมาด</t>
  </si>
  <si>
    <t>คกมาด</t>
  </si>
  <si>
    <t>สูบน้ำบ้านปากหมาก</t>
  </si>
  <si>
    <t>อ่างฯบ่อเหมืองน้อย (2)</t>
  </si>
  <si>
    <t>อ่างฯห้วยเกตุบ้านสูบ</t>
  </si>
  <si>
    <t>ห้วยผุก</t>
  </si>
  <si>
    <t>หนองผำ</t>
  </si>
  <si>
    <t>สูบน้ำบ้านโคกมน</t>
  </si>
  <si>
    <t>โคกมน</t>
  </si>
  <si>
    <t>สูบน้ำบ้านเชียงคาน 2</t>
  </si>
  <si>
    <t>สูบน้ำบ้านบุ่งค้อ</t>
  </si>
  <si>
    <t>บุ่งค้อ</t>
  </si>
  <si>
    <t>สูบน้ำบ้านบุ่งตาข่าย</t>
  </si>
  <si>
    <t>บุ่งตาข่าย</t>
  </si>
  <si>
    <t>สูบน้ำบ้านปากคาน</t>
  </si>
  <si>
    <t>ปากคาน</t>
  </si>
  <si>
    <t>สูบน้ำบ้านวังโป่ง</t>
  </si>
  <si>
    <t>วังโป่ง</t>
  </si>
  <si>
    <t>สูบน้ำบ้านหนองอีเปี้ยฯ</t>
  </si>
  <si>
    <t>ท่าช้างคล้อง</t>
  </si>
  <si>
    <t>หนองอีเปี้ยฯ</t>
  </si>
  <si>
    <t>สูบน้ำบ้านอาฮี  2</t>
  </si>
  <si>
    <t>บวกอ่าง</t>
  </si>
  <si>
    <t>ฝายห้วยน้ำพวย</t>
  </si>
  <si>
    <t>หัวฝาย</t>
  </si>
  <si>
    <t>ป่าเป้า</t>
  </si>
  <si>
    <t>ฝายหินทิ้งแม่น้ำเลย 1</t>
  </si>
  <si>
    <t>สูบน้ำบ้านคกเลาเหนือ-ใต้</t>
  </si>
  <si>
    <t>คกเลาเหนือ-ใต้</t>
  </si>
  <si>
    <t>สูบน้ำบ้านติดต่อ</t>
  </si>
  <si>
    <t>นาอาน</t>
  </si>
  <si>
    <t>ติดต่อ</t>
  </si>
  <si>
    <t>สูบน้ำบ้านโนน-ทรายขาว</t>
  </si>
  <si>
    <t>สูบน้ำบ้านเมี่ยง  2</t>
  </si>
  <si>
    <t>อ่างฯห้วยซำเต็น</t>
  </si>
  <si>
    <t>คลองส่งน้ำและฝายกกต้อง</t>
  </si>
  <si>
    <t>ไร่ม่วง</t>
  </si>
  <si>
    <t>คูคลอง</t>
  </si>
  <si>
    <t>ฝายน้ำฮวย</t>
  </si>
  <si>
    <t>หนองบอน</t>
  </si>
  <si>
    <t>ฝายห้วยน้ำฮวย 2</t>
  </si>
  <si>
    <t>ตากแดด</t>
  </si>
  <si>
    <t>ฝายหินซา</t>
  </si>
  <si>
    <t>สูบน้ำบ้านท่าทิศเฮือง</t>
  </si>
  <si>
    <t>ท่าทิศเฮือง</t>
  </si>
  <si>
    <t>สูบน้ำบ้านน้ำอ้อม</t>
  </si>
  <si>
    <t>น้ำอ้อม</t>
  </si>
  <si>
    <t>สูบน้ำบ้านห้วยซวก</t>
  </si>
  <si>
    <t>ห้วยซวก</t>
  </si>
  <si>
    <t>ระบบส่งน้ำห้วยศอก</t>
  </si>
  <si>
    <t>เดิ่น</t>
  </si>
  <si>
    <t>ฝายบ้านโคกผักหวาน</t>
  </si>
  <si>
    <t>โคกผักหวาน</t>
  </si>
  <si>
    <t>ฝายห้วยชม</t>
  </si>
  <si>
    <t>ชมน้อย</t>
  </si>
  <si>
    <t>อ่างฯซำปลากั้ง</t>
  </si>
  <si>
    <t>ผาสะนา</t>
  </si>
  <si>
    <t>อ่างฯห้วยขัน</t>
  </si>
  <si>
    <t>น้ำทูน</t>
  </si>
  <si>
    <t>แก่งม่วง</t>
  </si>
  <si>
    <t>ฝายห้วยน้ำพร</t>
  </si>
  <si>
    <t>น้ำพร</t>
  </si>
  <si>
    <t>โนนภูทอง</t>
  </si>
  <si>
    <t>อ่างฯห้วยส้ม</t>
  </si>
  <si>
    <t>ยาง</t>
  </si>
  <si>
    <t>อ่างฯห้วยซวก</t>
  </si>
  <si>
    <t>คกเลาใต้</t>
  </si>
  <si>
    <t>ฝายห้วยน้ำพวย 4</t>
  </si>
  <si>
    <t>ห้วยลาดใต้</t>
  </si>
  <si>
    <t>5345 II</t>
  </si>
  <si>
    <t>สูบน้ำบ้านท่าข้าม-โพนสว่าง</t>
  </si>
  <si>
    <t>สูบน้ำบ้านวังเดื่อ</t>
  </si>
  <si>
    <t>วังเดื่อ</t>
  </si>
  <si>
    <t>อ่างฯบ้านนาอุดม</t>
  </si>
  <si>
    <t>นาอุดม</t>
  </si>
  <si>
    <t>อ่างฯบ้านเหมืองแบ่ง</t>
  </si>
  <si>
    <t>น้อยมีชัย</t>
  </si>
  <si>
    <t>อ่างฯห้วยหาดเบี้ย</t>
  </si>
  <si>
    <t>หาดเบี้ย</t>
  </si>
  <si>
    <t>ฝายห้วยน้ำผักและระบบ</t>
  </si>
  <si>
    <t xml:space="preserve"> ห้วยน้ำผัก</t>
  </si>
  <si>
    <t>พวยเด้ง</t>
  </si>
  <si>
    <t>สูบน้ำบ้านเทพนิมิตร</t>
  </si>
  <si>
    <t>เทพนิมิตร</t>
  </si>
  <si>
    <t>สูบน้ำบ้านป่าเป้า</t>
  </si>
  <si>
    <t>อ่างฯห้วยสีเสียดและระบบ</t>
  </si>
  <si>
    <t>น้ำภู</t>
  </si>
  <si>
    <t>อ่างฯบ้านน้ำแคม</t>
  </si>
  <si>
    <t>อ่างฯห้วยเหมืองนา</t>
  </si>
  <si>
    <t>นาข่า</t>
  </si>
  <si>
    <t>ฝายห้วยคิวหลวงใหญ่</t>
  </si>
  <si>
    <t>ฝายห้วยน้ำลาย</t>
  </si>
  <si>
    <t>ไร่ทาม</t>
  </si>
  <si>
    <t>สูบน้ำบ้านบุ่งกกตาล</t>
  </si>
  <si>
    <t>บุ่งกกตาล</t>
  </si>
  <si>
    <t>สูบน้ำบ้านหนองเอี่ยน</t>
  </si>
  <si>
    <t>อ่างร่องภูน้อย</t>
  </si>
  <si>
    <t>ซำบ่าง</t>
  </si>
  <si>
    <t>อ่างห้วยใครแล้ง</t>
  </si>
  <si>
    <t>หนองบัวน้อย</t>
  </si>
  <si>
    <t>อ่างห้วยซำม่วง</t>
  </si>
  <si>
    <t>ปางคอม</t>
  </si>
  <si>
    <t>อ่างห้วยลาดหญ้า</t>
  </si>
  <si>
    <t>อุ่มมะนาว</t>
  </si>
  <si>
    <t>อ่างฯห้วยสยาม</t>
  </si>
  <si>
    <t>อ่างฯสถานีเกษตรที่สูงภูเรือ</t>
  </si>
  <si>
    <t>ปลาบ่า</t>
  </si>
  <si>
    <t>หินสอ</t>
  </si>
  <si>
    <t>ฝายห้วยยาง</t>
  </si>
  <si>
    <t>โสกนกไก่นา</t>
  </si>
  <si>
    <t xml:space="preserve"> 5443 III</t>
  </si>
  <si>
    <t>อ่างเก็บน้ำบ้านส้าน</t>
  </si>
  <si>
    <t>ส้าน</t>
  </si>
  <si>
    <t xml:space="preserve">47QQV </t>
  </si>
  <si>
    <t xml:space="preserve"> 5244 II</t>
  </si>
  <si>
    <t>ฝายหินทิ้งแม่น้ำเลย</t>
  </si>
  <si>
    <t>ฝายห้วยงา</t>
  </si>
  <si>
    <t>หนองแต้</t>
  </si>
  <si>
    <t>5442 IV</t>
  </si>
  <si>
    <t>สูบน้ำบ้านห้วยทรายคำ</t>
  </si>
  <si>
    <t>อ่างเก็บน้ำบ้านสงาว</t>
  </si>
  <si>
    <t>ปากปัด</t>
  </si>
  <si>
    <t>ฝายยางบ้านติดต่อ</t>
  </si>
  <si>
    <t>เล็กพิเศษ</t>
  </si>
  <si>
    <t>ฝายยางบ้านท่าทิศเฮือง</t>
  </si>
  <si>
    <t>ฝายห้วยโป่ง</t>
  </si>
  <si>
    <t>ฝายห้วยหมาก</t>
  </si>
  <si>
    <t>ผานกเค้า</t>
  </si>
  <si>
    <t>ห้วยหมาก</t>
  </si>
  <si>
    <t>ฝายบ้านนาผักก้าม</t>
  </si>
  <si>
    <t>อ่างเก็บน้ำห้วยโขงช้าง</t>
  </si>
  <si>
    <t>กกสะทอน</t>
  </si>
  <si>
    <t>หัวนา</t>
  </si>
  <si>
    <t>5243 III</t>
  </si>
  <si>
    <t>กกบก</t>
  </si>
  <si>
    <t>อ่างเก็บน้ำห้วยดินปุ้น</t>
  </si>
  <si>
    <t>อ่างเก็บน้ำห้วยม่วง</t>
  </si>
  <si>
    <t>ฝายทดน้ำห้วยน้ำหมัน</t>
  </si>
  <si>
    <t>หมากแข้ง</t>
  </si>
  <si>
    <t>5242 IV</t>
  </si>
  <si>
    <t>สูบน้ำบ้านหนองผือ</t>
  </si>
  <si>
    <t>อ่างฯห้วยน้ำก่ำ</t>
  </si>
  <si>
    <t>วังผา</t>
  </si>
  <si>
    <t>47QSE</t>
  </si>
  <si>
    <t>5444 IV</t>
  </si>
  <si>
    <t>ฝายบ้านนาดอกคำ</t>
  </si>
  <si>
    <t>ฝายห้วยนกนางแอ่น</t>
  </si>
  <si>
    <t>หนองบัวแดง</t>
  </si>
  <si>
    <t>ตาดซ้อ</t>
  </si>
  <si>
    <t>ฝายห้วยเหล็กใต้</t>
  </si>
  <si>
    <t>ก่ำพี้</t>
  </si>
  <si>
    <t>สูบน้ำบ้านกกเกลี้ยง</t>
  </si>
  <si>
    <t>กกเกลี้ยง</t>
  </si>
  <si>
    <t>สูบน้ำบ้านท่าช้างคล้อง</t>
  </si>
  <si>
    <t>สูบน้ำบ้านโพนทอง</t>
  </si>
  <si>
    <t>โพนทอง</t>
  </si>
  <si>
    <t>สูบน้ำบ้านหนองขอนแก่น</t>
  </si>
  <si>
    <t>หนองขอนแก่น</t>
  </si>
  <si>
    <t>สูบน้ำบ้านอุ่มมะนาว</t>
  </si>
  <si>
    <t>อ่างฯห้วยเป้าตอนบน</t>
  </si>
  <si>
    <t>หนองหมากแก้ว</t>
  </si>
  <si>
    <t>ฝายห้วยกอก</t>
  </si>
  <si>
    <t>ฝายบ้านเดิ่น</t>
  </si>
  <si>
    <t>ฝายห้วยน้ำสวย</t>
  </si>
  <si>
    <t>ขุดสระน้ำสนับสนุนศูนย์พัฒนาปศุสัตว์ด่านซ้าย</t>
  </si>
  <si>
    <t>สูบน้ำบ้านหนองผือ 2</t>
  </si>
  <si>
    <t>ฝายทดน้ำพัฒนาลำน้ำเลยบ้านทรายขาว</t>
  </si>
  <si>
    <t>สูบน้ำบ้านหนองนกเจ่า</t>
  </si>
  <si>
    <t>น้อยเหนือ</t>
  </si>
  <si>
    <t>อ่างเก็บน้ำห้วยน้ำไพร้</t>
  </si>
  <si>
    <t>นาแห้วใหม่</t>
  </si>
  <si>
    <t>สูบน้ำบ้านกุดตอเรือ</t>
  </si>
  <si>
    <t>กุดตอเรือ</t>
  </si>
  <si>
    <t>5343III</t>
  </si>
  <si>
    <t>สระเก็บน้ำโรงเรียนฮิลมาร์พาเบิล</t>
  </si>
  <si>
    <t>เหมืองทอง</t>
  </si>
  <si>
    <t>ปรับปรุงการจัดหาแหล่งน้ำให้แก่ราษฎร ต.ทรัพย์ไพรวัลย์</t>
  </si>
  <si>
    <t>วังชมภู</t>
  </si>
  <si>
    <t>สูบน้ำบ้านขอนแดง</t>
  </si>
  <si>
    <t>ขอนแดง</t>
  </si>
  <si>
    <t>ฝายห้วยน้ำค้อ</t>
  </si>
  <si>
    <t>น้ำค้อน้อย</t>
  </si>
  <si>
    <t>48QQV</t>
  </si>
  <si>
    <t>ฝายบ้านนาหนองเอี่ยน</t>
  </si>
  <si>
    <t>ลายเหนือ</t>
  </si>
  <si>
    <t>อ่างเก็บน้ำห้วยตาดสูง</t>
  </si>
  <si>
    <t>นาปอ</t>
  </si>
  <si>
    <t>ฝายห้วยพะเนียงตอนบน</t>
  </si>
  <si>
    <t>โนนตะวัน</t>
  </si>
  <si>
    <t>อ่างเก็บน้ำห้วยวังกวางโตน</t>
  </si>
  <si>
    <t>ห้วยไผ่เหนือ</t>
  </si>
  <si>
    <t>สูบน้ำบ้านนาแกใต้</t>
  </si>
  <si>
    <t>นาแกใต้</t>
  </si>
  <si>
    <t>สูบน้ำบ้านปากปวน2</t>
  </si>
  <si>
    <t>อ่างเก็บน้ำห้วยสีดา</t>
  </si>
  <si>
    <t>อ่างเก็บน้ำห้วยทับหมู</t>
  </si>
  <si>
    <t>สูบน้ำบ้านหนองปกติ</t>
  </si>
  <si>
    <t>หนองปกติ</t>
  </si>
  <si>
    <t>ฝายบ้านน้ำจันทร์</t>
  </si>
  <si>
    <t>น้ำจันทร์</t>
  </si>
  <si>
    <t>สูบน้ำบ้านหนองเขียด</t>
  </si>
  <si>
    <t>หนองเขียด</t>
  </si>
  <si>
    <t>มันสำปะหลัง ต.ภูหอ</t>
  </si>
  <si>
    <t>สูบน้ำบ้านนาบอน</t>
  </si>
  <si>
    <t>ประตูระบายน้ำบ้านบุ่งกกตาล (ฝายยาง)</t>
  </si>
  <si>
    <t>จัดหาแหล่งน้ำป่าโคกดงน้อย</t>
  </si>
  <si>
    <t>บ้านเดิ่น</t>
  </si>
  <si>
    <t>ประปาโรงเรียนบ้านหมันขาว</t>
  </si>
  <si>
    <t>หมันขาว</t>
  </si>
  <si>
    <t>ประปา</t>
  </si>
  <si>
    <t>อ่างเก็บน้ำน้ำเลย</t>
  </si>
  <si>
    <t>สวนปอ</t>
  </si>
  <si>
    <t>อ่างเก็บน้ำห้วยศอก</t>
  </si>
  <si>
    <t>ห้วยตาด</t>
  </si>
  <si>
    <t>ห้วยยาง</t>
  </si>
  <si>
    <t>ฝายห้วยป่ายางน้ำลาย</t>
  </si>
  <si>
    <t>นาสำราญ</t>
  </si>
  <si>
    <t>สูบน้ำบ้านแก่งศรีภูมิ</t>
  </si>
  <si>
    <t>สถานีสูบน้ำด้วยไฟฟ้าบ้านฟากนา</t>
  </si>
  <si>
    <t>ฟากนา</t>
  </si>
  <si>
    <t>5343  IV</t>
  </si>
  <si>
    <t>สถานีสูบน้ำด้วยไฟฟ้าบ้านอาฮี</t>
  </si>
  <si>
    <t>5244  II</t>
  </si>
  <si>
    <t>สถานีสูบน้ำด้วยไฟฟ้าบ้านห้วยหอม</t>
  </si>
  <si>
    <t>ห้วยหอม</t>
  </si>
  <si>
    <t>5343  III</t>
  </si>
  <si>
    <t>สถานีสูบน้ำด้วยไฟฟ้าบ้านเมี่ยง</t>
  </si>
  <si>
    <t xml:space="preserve">5244 II </t>
  </si>
  <si>
    <t>ฝายห้วยตาด</t>
  </si>
  <si>
    <t>ห้วยตาดใต้</t>
  </si>
  <si>
    <t>สถานีสูบน้ำด้วยไฟฟ้าบ้านห้วยปลาดุก (ระบบส่งน้ำอ่างเก็บน้ำห้วยน้ำสวย)</t>
  </si>
  <si>
    <t xml:space="preserve">5344 II </t>
  </si>
  <si>
    <t>สถานีสูบน้ำด้วยไฟฟ้าบ้านฟากเลย</t>
  </si>
  <si>
    <t>สถานีสูบน้ำด้วยไฟฟ้าบ้านหนองหมากแก้ว</t>
  </si>
  <si>
    <t>5343II</t>
  </si>
  <si>
    <t>ข้าว ต.ปวนพุ</t>
  </si>
  <si>
    <t>สถานีสูบน้ำด้วยไฟฟ้าบ้านห้วยหินซา</t>
  </si>
  <si>
    <t>ห้วยหินซา</t>
  </si>
  <si>
    <t xml:space="preserve">ฝายห้วยปอเหนือ  </t>
  </si>
  <si>
    <t xml:space="preserve">ฝายห้วยโป่งเอียด  </t>
  </si>
  <si>
    <t xml:space="preserve">ฝายลำปิงใหญ่   </t>
  </si>
  <si>
    <t>ฝายบ้านนานกปีด</t>
  </si>
  <si>
    <t>นานกปีด</t>
  </si>
  <si>
    <t>ประปาโรงเรียน ตชด.วังชมพู</t>
  </si>
  <si>
    <t xml:space="preserve">ฝายลำน้ำพร (ปชด) </t>
  </si>
  <si>
    <t>5344-IV</t>
  </si>
  <si>
    <t xml:space="preserve">ฝายห้วยแย่กลาง  </t>
  </si>
  <si>
    <t>5344-II</t>
  </si>
  <si>
    <t>ข้าว ต.น้ำสวย</t>
  </si>
  <si>
    <t xml:space="preserve">ฝายบ้านเพีย </t>
  </si>
  <si>
    <t>เพีย</t>
  </si>
  <si>
    <t>สถานีสูบน้ำด้วยไฟฟ้าบ้านธาตุ</t>
  </si>
  <si>
    <t>ธาตุพัฒนา</t>
  </si>
  <si>
    <t>สถานีสูบน้ำด้วยไฟฟ้าบ้านนาแปน</t>
  </si>
  <si>
    <t>นาแปน</t>
  </si>
  <si>
    <t>ยาสูบ ต.ภูกระดึง</t>
  </si>
  <si>
    <t>สถานีสูบน้ำด้วยไฟฟ้าบ้านศรีรักษา</t>
  </si>
  <si>
    <t>ศรีรักษา</t>
  </si>
  <si>
    <t>ข้าวโพด ต.ผานกเค้า</t>
  </si>
  <si>
    <t>แก้มลิงบ้านสูบ</t>
  </si>
  <si>
    <t>พัฒนาแหล่งน้ำห้วยเหินเพื่อการเกษตรไม้ดอกไม้ประดับและท่องเที่ยว</t>
  </si>
  <si>
    <t>แก้มลิงหนองบ้านทุ่งใหญ่และระบบส่งน้ำ</t>
  </si>
  <si>
    <t>ทุ่งใหญ่</t>
  </si>
  <si>
    <t>แก้มลิงหนองบ้านเหล่าใหญ่และระบบส่งน้ำ</t>
  </si>
  <si>
    <t>-</t>
  </si>
  <si>
    <t>แก้มลิงห้วยเสี้ยวพร้อมอาคารประกอบ</t>
  </si>
  <si>
    <t>โพน</t>
  </si>
  <si>
    <t xml:space="preserve">อาคารบังคับน้ำและระบบส่งน้ำแหล่งน้ำตามา   </t>
  </si>
  <si>
    <t xml:space="preserve">อาคารบังคับน้ำและระบบส่งน้ำแหล่งน้ำวังแคน </t>
  </si>
  <si>
    <t>อาคารบังคับน้ำลุ่มน้ำหมานตอนบนแห่งที่ 1</t>
  </si>
  <si>
    <t>กกทอง</t>
  </si>
  <si>
    <t>อาคารบังคับน้ำลุ่มน้ำหมานตอนบนแห่งที่ 2</t>
  </si>
  <si>
    <t>อาคารบังคับน้ำลุ่มน้ำหมานตอนบนแห่งที่ 3</t>
  </si>
  <si>
    <t>แก้มลิงหนองบ้านศรีโพนแท่นและระบบส่งน้ำ</t>
  </si>
  <si>
    <t>ศรีโพนแท่น</t>
  </si>
  <si>
    <t>แก้มลิงบ้านนามูลตุ่นพร้อมอาคารประกอบ</t>
  </si>
  <si>
    <t xml:space="preserve">แก้มลิงทุ่งเทิงพร้อมอาคารประกอบ </t>
  </si>
  <si>
    <t>โป่ง</t>
  </si>
  <si>
    <t>ทุ่งเทิง</t>
  </si>
  <si>
    <t>น้ำป่าสักตอนบน</t>
  </si>
  <si>
    <t>12</t>
  </si>
  <si>
    <t xml:space="preserve">แก้มลิงนาลานข้าวพร้อมอาคารประกอบ  </t>
  </si>
  <si>
    <t>โพนสูง</t>
  </si>
  <si>
    <t>นาลานข้าว</t>
  </si>
  <si>
    <t xml:space="preserve">แก้มลิงห้วยซำบอนพร้อมอาคารประกอบ   </t>
  </si>
  <si>
    <t>นาทอง</t>
  </si>
  <si>
    <t>แก้มลิงหนองสระบัวพร้อมอาคารประกอบ</t>
  </si>
  <si>
    <t xml:space="preserve">แก้มลิงบ้านวังแท่นพร้อมอาคารประกอบ </t>
  </si>
  <si>
    <t>วังแท่น</t>
  </si>
  <si>
    <t xml:space="preserve">แก้มลิงบ้านวังใหม่พร้อมอาคารประกอบ </t>
  </si>
  <si>
    <t>โนนวังแท่น</t>
  </si>
  <si>
    <t xml:space="preserve">แก้มลิงกุดช้างน้อยพร้อมอาคารประกอบ </t>
  </si>
  <si>
    <t>โครงการจัดหาน้ำช่วยเหลือโรงเรียนบ้านเลยวังไสย์</t>
  </si>
  <si>
    <t>เลยวังไสย์</t>
  </si>
  <si>
    <t>อาคารบังคับน้ำบ้านตูบค้อพร้อมระบบส่งน้ำ โครงการรักษ์น้ำเพื่อพระแม่ของแผ่นดิน</t>
  </si>
  <si>
    <t>ตูบค้อ</t>
  </si>
  <si>
    <t>อาคารบังคับน้ำบ้านน้ำเย็น โครงการรักษ์น้ำเพื่อพระแม่ของแผ่นดิน</t>
  </si>
  <si>
    <t xml:space="preserve">น้ำเย็น </t>
  </si>
  <si>
    <t>อาคารบังคับน้ำห้วยห้อบ้านกกจาน โครงการรักษ์น้ำเพื่อพระแม่ของแผ่นดิน</t>
  </si>
  <si>
    <t>กกจาน</t>
  </si>
  <si>
    <t>อ่างเก็บน้ำห้วยวังเงียง</t>
  </si>
  <si>
    <t>น้ำพุพัฒนา</t>
  </si>
  <si>
    <t>ฝายห้วยซำไคร้</t>
  </si>
  <si>
    <t>ซำไคร้</t>
  </si>
  <si>
    <t>ฝายห้วยน้ำแคม (ปชด)</t>
  </si>
  <si>
    <t>ฝายบ้านวังแคนพร้อมระบบส่งน้ำ</t>
  </si>
  <si>
    <t>วังแคน</t>
  </si>
  <si>
    <t xml:space="preserve">สถานีสูบน้ำด้วยไฟฟ้าพร้อมระบบส่งน้ำบ้านโนนฟากเลย </t>
  </si>
  <si>
    <t xml:space="preserve">โนนฟากเลย </t>
  </si>
  <si>
    <t xml:space="preserve">สถานีสูบน้ำด้วยไฟฟ้าพร้อมระบบส่งน้ำบ้านนาบอน </t>
  </si>
  <si>
    <t xml:space="preserve">นาบอน </t>
  </si>
  <si>
    <t xml:space="preserve">5344 IV </t>
  </si>
  <si>
    <t xml:space="preserve">อาคารบังคับน้ำห้วยหลวงพร้อมระบบส่งน้ำ โครงการรักษ์น้ำเพื่อพระแม่ของแผ่นดิน </t>
  </si>
  <si>
    <t>นาหว้าน้อย</t>
  </si>
  <si>
    <t xml:space="preserve">อาคารบังคับน้ำห้วยประวัติพร้อมระบบส่งน้ำ โครงการรักษ์น้ำเพื่อพระแม่ของแผ่นดิน </t>
  </si>
  <si>
    <t xml:space="preserve">แก้มลิงห้วยภูค้อใหญ่พร้อมอาคารประกอบ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</si>
</sst>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-* #,##0_-;\-* #,##0_-;_-* &quot;-&quot;??_-;_-@_-"/>
    <numFmt numFmtId="169" formatCode="0.00_)"/>
    <numFmt numFmtId="170" formatCode="_-* #,##0\ &quot;$&quot;_-;\-* #,##0\ &quot;$&quot;_-;_-* &quot;-&quot;\ &quot;$&quot;_-;_-@_-"/>
    <numFmt numFmtId="171" formatCode="_-* #,##0.00\ &quot;$&quot;_-;\-* #,##0.00\ &quot;$&quot;_-;_-* &quot;-&quot;&quot;?&quot;&quot;?&quot;\ &quot;$&quot;_-;_-@_-"/>
    <numFmt numFmtId="172" formatCode="#,##0.000"/>
    <numFmt numFmtId="173" formatCode="_-* #,##0.000_-;\-* #,##0.000_-;_-* &quot;-&quot;??_-;_-@_-"/>
  </numFmts>
  <fonts count="56">
    <font>
      <sz val="14"/>
      <name val="AngsanaUPC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Cordia New"/>
      <family val="2"/>
    </font>
    <font>
      <sz val="10"/>
      <name val="Arial"/>
      <family val="2"/>
    </font>
    <font>
      <sz val="16"/>
      <name val="AngsanaUPC"/>
      <family val="1"/>
    </font>
    <font>
      <sz val="18"/>
      <name val="AngsanaUPC"/>
      <family val="1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24"/>
      <name val="AngsanaUPC"/>
      <family val="1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b/>
      <sz val="16"/>
      <name val="BrowalliaUPC"/>
      <family val="2"/>
      <charset val="222"/>
    </font>
    <font>
      <sz val="10"/>
      <name val="Arial"/>
      <family val="2"/>
    </font>
    <font>
      <sz val="16"/>
      <name val="AngsanaUPC"/>
      <family val="1"/>
      <charset val="22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AngsanaUPC"/>
      <family val="1"/>
      <charset val="222"/>
    </font>
    <font>
      <sz val="10"/>
      <name val="BrowalliaUPC"/>
      <family val="2"/>
      <charset val="222"/>
    </font>
    <font>
      <u/>
      <sz val="14"/>
      <name val="BrowalliaUPC"/>
      <family val="2"/>
      <charset val="222"/>
    </font>
    <font>
      <sz val="10"/>
      <name val="AngsanaDSE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"/>
      <name val="TH SarabunPSK"/>
      <family val="2"/>
    </font>
    <font>
      <b/>
      <sz val="14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" fontId="7" fillId="0" borderId="1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" fontId="7" fillId="0" borderId="1"/>
    <xf numFmtId="38" fontId="10" fillId="16" borderId="0" applyNumberFormat="0" applyBorder="0" applyAlignment="0" applyProtection="0"/>
    <xf numFmtId="0" fontId="6" fillId="0" borderId="0"/>
    <xf numFmtId="10" fontId="10" fillId="17" borderId="2" applyNumberFormat="0" applyBorder="0" applyAlignment="0" applyProtection="0"/>
    <xf numFmtId="37" fontId="11" fillId="0" borderId="0"/>
    <xf numFmtId="0" fontId="6" fillId="0" borderId="0"/>
    <xf numFmtId="169" fontId="12" fillId="0" borderId="0"/>
    <xf numFmtId="10" fontId="5" fillId="0" borderId="0" applyFont="0" applyFill="0" applyBorder="0" applyAlignment="0" applyProtection="0"/>
    <xf numFmtId="1" fontId="5" fillId="0" borderId="3" applyNumberFormat="0" applyFill="0" applyAlignment="0" applyProtection="0">
      <alignment horizontal="center" vertical="center"/>
    </xf>
    <xf numFmtId="0" fontId="6" fillId="0" borderId="0"/>
    <xf numFmtId="0" fontId="5" fillId="0" borderId="0"/>
    <xf numFmtId="3" fontId="13" fillId="0" borderId="4">
      <alignment horizontal="center"/>
    </xf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4" fillId="18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9" borderId="6" applyNumberFormat="0" applyAlignment="0" applyProtection="0"/>
    <xf numFmtId="0" fontId="19" fillId="0" borderId="7" applyNumberFormat="0" applyFill="0" applyAlignment="0" applyProtection="0"/>
    <xf numFmtId="0" fontId="20" fillId="4" borderId="0" applyNumberFormat="0" applyBorder="0" applyAlignment="0" applyProtection="0"/>
    <xf numFmtId="4" fontId="7" fillId="0" borderId="1"/>
    <xf numFmtId="0" fontId="3" fillId="0" borderId="0"/>
    <xf numFmtId="0" fontId="3" fillId="0" borderId="0"/>
    <xf numFmtId="0" fontId="21" fillId="7" borderId="5" applyNumberFormat="0" applyAlignment="0" applyProtection="0"/>
    <xf numFmtId="0" fontId="22" fillId="20" borderId="0" applyNumberFormat="0" applyBorder="0" applyAlignment="0" applyProtection="0"/>
    <xf numFmtId="0" fontId="23" fillId="0" borderId="8" applyNumberFormat="0" applyFill="0" applyAlignment="0" applyProtection="0"/>
    <xf numFmtId="0" fontId="24" fillId="3" borderId="0" applyNumberFormat="0" applyBorder="0" applyAlignment="0" applyProtection="0"/>
    <xf numFmtId="0" fontId="6" fillId="0" borderId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25" fillId="18" borderId="9" applyNumberFormat="0" applyAlignment="0" applyProtection="0"/>
    <xf numFmtId="0" fontId="4" fillId="25" borderId="10" applyNumberFormat="0" applyFont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1" fillId="0" borderId="0"/>
    <xf numFmtId="0" fontId="33" fillId="0" borderId="0"/>
    <xf numFmtId="165" fontId="3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31">
    <xf numFmtId="0" fontId="0" fillId="0" borderId="0" xfId="0"/>
    <xf numFmtId="0" fontId="29" fillId="0" borderId="20" xfId="49" applyFont="1" applyBorder="1" applyAlignment="1">
      <alignment horizontal="center"/>
    </xf>
    <xf numFmtId="0" fontId="29" fillId="0" borderId="25" xfId="49" applyFont="1" applyBorder="1"/>
    <xf numFmtId="0" fontId="29" fillId="0" borderId="26" xfId="49" applyFont="1" applyBorder="1"/>
    <xf numFmtId="0" fontId="29" fillId="0" borderId="27" xfId="49" applyFont="1" applyBorder="1"/>
    <xf numFmtId="0" fontId="29" fillId="0" borderId="28" xfId="49" applyFont="1" applyBorder="1"/>
    <xf numFmtId="3" fontId="29" fillId="0" borderId="23" xfId="49" applyNumberFormat="1" applyFont="1" applyBorder="1" applyAlignment="1">
      <alignment horizontal="right"/>
    </xf>
    <xf numFmtId="0" fontId="32" fillId="0" borderId="0" xfId="72" applyFont="1"/>
    <xf numFmtId="0" fontId="32" fillId="0" borderId="0" xfId="72" applyFont="1" applyAlignment="1">
      <alignment horizontal="centerContinuous"/>
    </xf>
    <xf numFmtId="0" fontId="32" fillId="0" borderId="0" xfId="72" applyFont="1" applyBorder="1" applyAlignment="1">
      <alignment horizontal="centerContinuous"/>
    </xf>
    <xf numFmtId="0" fontId="34" fillId="0" borderId="0" xfId="73" applyFont="1" applyAlignment="1">
      <alignment horizontal="center"/>
    </xf>
    <xf numFmtId="0" fontId="35" fillId="0" borderId="0" xfId="72" applyFont="1" applyAlignment="1">
      <alignment horizontal="center"/>
    </xf>
    <xf numFmtId="0" fontId="35" fillId="0" borderId="0" xfId="72" applyFont="1"/>
    <xf numFmtId="0" fontId="35" fillId="0" borderId="0" xfId="72" applyFont="1" applyBorder="1"/>
    <xf numFmtId="0" fontId="32" fillId="0" borderId="0" xfId="72" applyFont="1" applyAlignment="1">
      <alignment horizontal="center"/>
    </xf>
    <xf numFmtId="0" fontId="35" fillId="0" borderId="20" xfId="72" applyFont="1" applyBorder="1" applyAlignment="1">
      <alignment horizontal="center"/>
    </xf>
    <xf numFmtId="0" fontId="35" fillId="0" borderId="15" xfId="72" applyFont="1" applyBorder="1" applyAlignment="1">
      <alignment horizontal="center"/>
    </xf>
    <xf numFmtId="0" fontId="35" fillId="0" borderId="18" xfId="72" applyFont="1" applyBorder="1" applyAlignment="1">
      <alignment horizontal="centerContinuous"/>
    </xf>
    <xf numFmtId="0" fontId="36" fillId="0" borderId="18" xfId="72" applyFont="1" applyBorder="1" applyAlignment="1">
      <alignment horizontal="centerContinuous"/>
    </xf>
    <xf numFmtId="0" fontId="36" fillId="0" borderId="29" xfId="72" applyFont="1" applyBorder="1" applyAlignment="1">
      <alignment horizontal="centerContinuous"/>
    </xf>
    <xf numFmtId="0" fontId="35" fillId="0" borderId="19" xfId="72" applyFont="1" applyBorder="1" applyAlignment="1">
      <alignment horizontal="center"/>
    </xf>
    <xf numFmtId="0" fontId="35" fillId="0" borderId="3" xfId="72" applyFont="1" applyBorder="1" applyAlignment="1">
      <alignment horizontal="center"/>
    </xf>
    <xf numFmtId="0" fontId="35" fillId="0" borderId="18" xfId="72" applyFont="1" applyBorder="1"/>
    <xf numFmtId="0" fontId="35" fillId="0" borderId="29" xfId="72" applyFont="1" applyBorder="1"/>
    <xf numFmtId="0" fontId="35" fillId="0" borderId="14" xfId="72" applyFont="1" applyBorder="1"/>
    <xf numFmtId="0" fontId="36" fillId="0" borderId="2" xfId="72" applyFont="1" applyBorder="1" applyAlignment="1">
      <alignment horizontal="center"/>
    </xf>
    <xf numFmtId="0" fontId="36" fillId="0" borderId="0" xfId="72" applyFont="1" applyBorder="1"/>
    <xf numFmtId="0" fontId="36" fillId="0" borderId="21" xfId="72" applyFont="1" applyBorder="1" applyAlignment="1"/>
    <xf numFmtId="0" fontId="36" fillId="0" borderId="21" xfId="72" applyFont="1" applyBorder="1"/>
    <xf numFmtId="166" fontId="36" fillId="0" borderId="21" xfId="74" applyNumberFormat="1" applyFont="1" applyBorder="1"/>
    <xf numFmtId="166" fontId="36" fillId="26" borderId="21" xfId="74" applyNumberFormat="1" applyFont="1" applyFill="1" applyBorder="1"/>
    <xf numFmtId="0" fontId="36" fillId="0" borderId="22" xfId="72" applyFont="1" applyBorder="1" applyAlignment="1"/>
    <xf numFmtId="0" fontId="36" fillId="0" borderId="22" xfId="72" applyFont="1" applyBorder="1"/>
    <xf numFmtId="166" fontId="36" fillId="0" borderId="22" xfId="74" applyNumberFormat="1" applyFont="1" applyBorder="1"/>
    <xf numFmtId="166" fontId="36" fillId="26" borderId="22" xfId="74" applyNumberFormat="1" applyFont="1" applyFill="1" applyBorder="1"/>
    <xf numFmtId="0" fontId="36" fillId="0" borderId="22" xfId="72" applyFont="1" applyBorder="1" applyAlignment="1">
      <alignment horizontal="center"/>
    </xf>
    <xf numFmtId="0" fontId="36" fillId="0" borderId="24" xfId="72" applyFont="1" applyBorder="1" applyAlignment="1">
      <alignment horizontal="center"/>
    </xf>
    <xf numFmtId="0" fontId="36" fillId="0" borderId="24" xfId="72" applyFont="1" applyBorder="1"/>
    <xf numFmtId="166" fontId="36" fillId="0" borderId="24" xfId="74" applyNumberFormat="1" applyFont="1" applyBorder="1"/>
    <xf numFmtId="166" fontId="36" fillId="26" borderId="24" xfId="74" applyNumberFormat="1" applyFont="1" applyFill="1" applyBorder="1"/>
    <xf numFmtId="0" fontId="36" fillId="26" borderId="24" xfId="72" applyFont="1" applyFill="1" applyBorder="1"/>
    <xf numFmtId="0" fontId="35" fillId="0" borderId="2" xfId="72" applyFont="1" applyBorder="1" applyAlignment="1">
      <alignment horizontal="center"/>
    </xf>
    <xf numFmtId="166" fontId="36" fillId="0" borderId="2" xfId="72" applyNumberFormat="1" applyFont="1" applyBorder="1"/>
    <xf numFmtId="166" fontId="36" fillId="26" borderId="2" xfId="74" applyNumberFormat="1" applyFont="1" applyFill="1" applyBorder="1"/>
    <xf numFmtId="166" fontId="36" fillId="0" borderId="2" xfId="74" applyNumberFormat="1" applyFont="1" applyBorder="1"/>
    <xf numFmtId="0" fontId="36" fillId="0" borderId="0" xfId="72" applyFont="1" applyAlignment="1">
      <alignment horizontal="center"/>
    </xf>
    <xf numFmtId="0" fontId="36" fillId="0" borderId="0" xfId="72" applyFont="1"/>
    <xf numFmtId="166" fontId="36" fillId="0" borderId="0" xfId="74" applyNumberFormat="1" applyFont="1" applyBorder="1"/>
    <xf numFmtId="166" fontId="36" fillId="0" borderId="0" xfId="72" applyNumberFormat="1" applyFont="1" applyBorder="1"/>
    <xf numFmtId="165" fontId="36" fillId="0" borderId="0" xfId="74" applyFont="1" applyBorder="1"/>
    <xf numFmtId="3" fontId="29" fillId="0" borderId="22" xfId="49" applyNumberFormat="1" applyFont="1" applyBorder="1" applyAlignment="1">
      <alignment horizontal="right"/>
    </xf>
    <xf numFmtId="3" fontId="29" fillId="0" borderId="21" xfId="49" applyNumberFormat="1" applyFont="1" applyBorder="1" applyAlignment="1">
      <alignment horizontal="right"/>
    </xf>
    <xf numFmtId="4" fontId="29" fillId="0" borderId="23" xfId="49" applyNumberFormat="1" applyFont="1" applyBorder="1" applyAlignment="1">
      <alignment horizontal="right"/>
    </xf>
    <xf numFmtId="4" fontId="29" fillId="0" borderId="22" xfId="49" applyNumberFormat="1" applyFont="1" applyBorder="1" applyAlignment="1">
      <alignment horizontal="right"/>
    </xf>
    <xf numFmtId="4" fontId="29" fillId="0" borderId="2" xfId="49" applyNumberFormat="1" applyFont="1" applyBorder="1" applyAlignment="1">
      <alignment horizontal="center"/>
    </xf>
    <xf numFmtId="4" fontId="29" fillId="0" borderId="21" xfId="49" applyNumberFormat="1" applyFont="1" applyBorder="1" applyAlignment="1">
      <alignment horizontal="right"/>
    </xf>
    <xf numFmtId="0" fontId="38" fillId="0" borderId="0" xfId="77" applyFont="1" applyAlignment="1">
      <alignment horizontal="center" vertical="center"/>
    </xf>
    <xf numFmtId="0" fontId="39" fillId="0" borderId="0" xfId="77" applyFont="1" applyAlignment="1">
      <alignment vertical="center"/>
    </xf>
    <xf numFmtId="0" fontId="38" fillId="0" borderId="0" xfId="77" applyFont="1"/>
    <xf numFmtId="0" fontId="38" fillId="0" borderId="0" xfId="77" applyFont="1" applyAlignment="1">
      <alignment horizontal="center" vertical="center" wrapText="1"/>
    </xf>
    <xf numFmtId="0" fontId="38" fillId="0" borderId="15" xfId="77" applyFont="1" applyBorder="1" applyAlignment="1">
      <alignment horizontal="center" vertical="center" wrapText="1"/>
    </xf>
    <xf numFmtId="0" fontId="38" fillId="0" borderId="2" xfId="77" applyFont="1" applyBorder="1" applyAlignment="1">
      <alignment horizontal="center" vertical="center" wrapText="1"/>
    </xf>
    <xf numFmtId="0" fontId="38" fillId="0" borderId="21" xfId="77" applyFont="1" applyBorder="1" applyAlignment="1">
      <alignment horizontal="center" vertical="center"/>
    </xf>
    <xf numFmtId="0" fontId="38" fillId="0" borderId="21" xfId="77" applyFont="1" applyBorder="1"/>
    <xf numFmtId="4" fontId="38" fillId="0" borderId="21" xfId="77" applyNumberFormat="1" applyFont="1" applyBorder="1"/>
    <xf numFmtId="2" fontId="38" fillId="0" borderId="21" xfId="77" applyNumberFormat="1" applyFont="1" applyBorder="1"/>
    <xf numFmtId="168" fontId="38" fillId="0" borderId="21" xfId="78" applyNumberFormat="1" applyFont="1" applyBorder="1"/>
    <xf numFmtId="3" fontId="38" fillId="0" borderId="21" xfId="77" applyNumberFormat="1" applyFont="1" applyBorder="1"/>
    <xf numFmtId="0" fontId="38" fillId="0" borderId="22" xfId="77" applyFont="1" applyBorder="1" applyAlignment="1">
      <alignment horizontal="center" vertical="center"/>
    </xf>
    <xf numFmtId="0" fontId="38" fillId="0" borderId="22" xfId="77" applyFont="1" applyBorder="1" applyAlignment="1">
      <alignment horizontal="center"/>
    </xf>
    <xf numFmtId="0" fontId="38" fillId="0" borderId="22" xfId="77" applyFont="1" applyBorder="1"/>
    <xf numFmtId="4" fontId="38" fillId="0" borderId="22" xfId="77" applyNumberFormat="1" applyFont="1" applyBorder="1"/>
    <xf numFmtId="4" fontId="38" fillId="0" borderId="22" xfId="78" applyNumberFormat="1" applyFont="1" applyBorder="1"/>
    <xf numFmtId="168" fontId="38" fillId="0" borderId="22" xfId="78" applyNumberFormat="1" applyFont="1" applyBorder="1"/>
    <xf numFmtId="3" fontId="38" fillId="0" borderId="22" xfId="77" applyNumberFormat="1" applyFont="1" applyBorder="1"/>
    <xf numFmtId="0" fontId="38" fillId="0" borderId="23" xfId="77" applyFont="1" applyBorder="1" applyAlignment="1">
      <alignment horizontal="center" vertical="center"/>
    </xf>
    <xf numFmtId="0" fontId="38" fillId="0" borderId="23" xfId="77" applyFont="1" applyBorder="1" applyAlignment="1">
      <alignment horizontal="center"/>
    </xf>
    <xf numFmtId="0" fontId="38" fillId="0" borderId="23" xfId="77" applyFont="1" applyBorder="1"/>
    <xf numFmtId="4" fontId="38" fillId="0" borderId="23" xfId="77" applyNumberFormat="1" applyFont="1" applyBorder="1"/>
    <xf numFmtId="0" fontId="40" fillId="0" borderId="0" xfId="77" applyFont="1" applyBorder="1" applyAlignment="1">
      <alignment vertical="top"/>
    </xf>
    <xf numFmtId="0" fontId="38" fillId="0" borderId="0" xfId="77" applyFont="1" applyBorder="1" applyAlignment="1">
      <alignment vertical="top"/>
    </xf>
    <xf numFmtId="0" fontId="38" fillId="0" borderId="0" xfId="77" applyFont="1" applyAlignment="1"/>
    <xf numFmtId="0" fontId="38" fillId="0" borderId="0" xfId="77" applyFont="1" applyAlignment="1">
      <alignment vertical="top"/>
    </xf>
    <xf numFmtId="3" fontId="40" fillId="0" borderId="2" xfId="77" applyNumberFormat="1" applyFont="1" applyBorder="1"/>
    <xf numFmtId="172" fontId="36" fillId="0" borderId="21" xfId="74" applyNumberFormat="1" applyFont="1" applyBorder="1"/>
    <xf numFmtId="172" fontId="36" fillId="26" borderId="21" xfId="74" applyNumberFormat="1" applyFont="1" applyFill="1" applyBorder="1"/>
    <xf numFmtId="172" fontId="36" fillId="0" borderId="22" xfId="74" applyNumberFormat="1" applyFont="1" applyBorder="1"/>
    <xf numFmtId="172" fontId="36" fillId="26" borderId="22" xfId="74" applyNumberFormat="1" applyFont="1" applyFill="1" applyBorder="1"/>
    <xf numFmtId="172" fontId="36" fillId="0" borderId="24" xfId="72" applyNumberFormat="1" applyFont="1" applyBorder="1"/>
    <xf numFmtId="172" fontId="36" fillId="0" borderId="24" xfId="74" applyNumberFormat="1" applyFont="1" applyBorder="1"/>
    <xf numFmtId="172" fontId="36" fillId="26" borderId="24" xfId="74" applyNumberFormat="1" applyFont="1" applyFill="1" applyBorder="1"/>
    <xf numFmtId="172" fontId="36" fillId="26" borderId="24" xfId="72" applyNumberFormat="1" applyFont="1" applyFill="1" applyBorder="1"/>
    <xf numFmtId="172" fontId="36" fillId="0" borderId="2" xfId="72" applyNumberFormat="1" applyFont="1" applyBorder="1"/>
    <xf numFmtId="172" fontId="36" fillId="26" borderId="2" xfId="74" applyNumberFormat="1" applyFont="1" applyFill="1" applyBorder="1"/>
    <xf numFmtId="172" fontId="36" fillId="0" borderId="2" xfId="74" applyNumberFormat="1" applyFont="1" applyBorder="1"/>
    <xf numFmtId="167" fontId="38" fillId="0" borderId="21" xfId="77" applyNumberFormat="1" applyFont="1" applyBorder="1"/>
    <xf numFmtId="167" fontId="38" fillId="0" borderId="22" xfId="77" applyNumberFormat="1" applyFont="1" applyBorder="1"/>
    <xf numFmtId="0" fontId="43" fillId="0" borderId="20" xfId="49" applyFont="1" applyBorder="1" applyAlignment="1">
      <alignment horizontal="center"/>
    </xf>
    <xf numFmtId="0" fontId="43" fillId="0" borderId="25" xfId="49" applyFont="1" applyBorder="1"/>
    <xf numFmtId="4" fontId="43" fillId="0" borderId="2" xfId="49" applyNumberFormat="1" applyFont="1" applyBorder="1" applyAlignment="1">
      <alignment horizontal="center"/>
    </xf>
    <xf numFmtId="0" fontId="43" fillId="0" borderId="26" xfId="49" applyFont="1" applyBorder="1"/>
    <xf numFmtId="4" fontId="43" fillId="0" borderId="21" xfId="49" applyNumberFormat="1" applyFont="1" applyBorder="1" applyAlignment="1">
      <alignment horizontal="right"/>
    </xf>
    <xf numFmtId="3" fontId="43" fillId="0" borderId="21" xfId="49" applyNumberFormat="1" applyFont="1" applyBorder="1" applyAlignment="1">
      <alignment horizontal="right"/>
    </xf>
    <xf numFmtId="0" fontId="43" fillId="0" borderId="27" xfId="49" applyFont="1" applyBorder="1"/>
    <xf numFmtId="4" fontId="43" fillId="0" borderId="22" xfId="49" applyNumberFormat="1" applyFont="1" applyBorder="1" applyAlignment="1">
      <alignment horizontal="right"/>
    </xf>
    <xf numFmtId="3" fontId="43" fillId="0" borderId="22" xfId="49" applyNumberFormat="1" applyFont="1" applyBorder="1" applyAlignment="1">
      <alignment horizontal="right"/>
    </xf>
    <xf numFmtId="0" fontId="43" fillId="0" borderId="28" xfId="49" applyFont="1" applyBorder="1"/>
    <xf numFmtId="4" fontId="43" fillId="0" borderId="23" xfId="49" applyNumberFormat="1" applyFont="1" applyBorder="1" applyAlignment="1">
      <alignment horizontal="right"/>
    </xf>
    <xf numFmtId="3" fontId="43" fillId="0" borderId="23" xfId="49" applyNumberFormat="1" applyFont="1" applyBorder="1" applyAlignment="1">
      <alignment horizontal="right"/>
    </xf>
    <xf numFmtId="0" fontId="43" fillId="0" borderId="0" xfId="75" applyFont="1"/>
    <xf numFmtId="0" fontId="40" fillId="0" borderId="0" xfId="77" applyFont="1" applyBorder="1" applyAlignment="1"/>
    <xf numFmtId="4" fontId="40" fillId="0" borderId="2" xfId="77" applyNumberFormat="1" applyFont="1" applyBorder="1"/>
    <xf numFmtId="0" fontId="5" fillId="0" borderId="0" xfId="80"/>
    <xf numFmtId="0" fontId="44" fillId="0" borderId="0" xfId="80" applyFont="1"/>
    <xf numFmtId="0" fontId="45" fillId="0" borderId="0" xfId="80" applyFont="1"/>
    <xf numFmtId="0" fontId="32" fillId="0" borderId="0" xfId="80" applyFont="1"/>
    <xf numFmtId="0" fontId="34" fillId="0" borderId="0" xfId="80" applyFont="1"/>
    <xf numFmtId="0" fontId="36" fillId="0" borderId="15" xfId="80" applyFont="1" applyBorder="1" applyAlignment="1">
      <alignment horizontal="center"/>
    </xf>
    <xf numFmtId="0" fontId="36" fillId="0" borderId="0" xfId="80" applyFont="1" applyAlignment="1">
      <alignment horizontal="center"/>
    </xf>
    <xf numFmtId="0" fontId="36" fillId="0" borderId="14" xfId="80" applyFont="1" applyBorder="1" applyAlignment="1">
      <alignment horizontal="centerContinuous"/>
    </xf>
    <xf numFmtId="0" fontId="36" fillId="0" borderId="18" xfId="80" applyFont="1" applyBorder="1" applyAlignment="1">
      <alignment horizontal="centerContinuous"/>
    </xf>
    <xf numFmtId="0" fontId="36" fillId="0" borderId="29" xfId="80" applyFont="1" applyBorder="1" applyAlignment="1">
      <alignment horizontal="centerContinuous"/>
    </xf>
    <xf numFmtId="0" fontId="36" fillId="0" borderId="0" xfId="80" applyFont="1"/>
    <xf numFmtId="0" fontId="36" fillId="0" borderId="3" xfId="80" applyFont="1" applyBorder="1"/>
    <xf numFmtId="0" fontId="36" fillId="0" borderId="3" xfId="80" applyFont="1" applyBorder="1" applyAlignment="1">
      <alignment horizontal="center"/>
    </xf>
    <xf numFmtId="0" fontId="36" fillId="0" borderId="16" xfId="80" applyFont="1" applyBorder="1"/>
    <xf numFmtId="0" fontId="36" fillId="0" borderId="16" xfId="80" applyFont="1" applyBorder="1" applyAlignment="1">
      <alignment horizontal="center"/>
    </xf>
    <xf numFmtId="0" fontId="36" fillId="0" borderId="30" xfId="80" applyFont="1" applyBorder="1"/>
    <xf numFmtId="43" fontId="36" fillId="0" borderId="30" xfId="81" applyFont="1" applyBorder="1"/>
    <xf numFmtId="43" fontId="36" fillId="0" borderId="21" xfId="81" applyFont="1" applyBorder="1"/>
    <xf numFmtId="168" fontId="36" fillId="0" borderId="30" xfId="81" applyNumberFormat="1" applyFont="1" applyBorder="1"/>
    <xf numFmtId="173" fontId="36" fillId="0" borderId="30" xfId="81" applyNumberFormat="1" applyFont="1" applyBorder="1"/>
    <xf numFmtId="167" fontId="36" fillId="0" borderId="0" xfId="80" applyNumberFormat="1" applyFont="1"/>
    <xf numFmtId="0" fontId="36" fillId="0" borderId="22" xfId="80" applyFont="1" applyBorder="1"/>
    <xf numFmtId="43" fontId="36" fillId="0" borderId="22" xfId="81" applyFont="1" applyBorder="1"/>
    <xf numFmtId="168" fontId="36" fillId="0" borderId="22" xfId="81" applyNumberFormat="1" applyFont="1" applyBorder="1"/>
    <xf numFmtId="173" fontId="36" fillId="0" borderId="22" xfId="81" applyNumberFormat="1" applyFont="1" applyBorder="1"/>
    <xf numFmtId="0" fontId="36" fillId="0" borderId="23" xfId="80" applyFont="1" applyBorder="1"/>
    <xf numFmtId="43" fontId="36" fillId="0" borderId="23" xfId="81" applyFont="1" applyBorder="1"/>
    <xf numFmtId="168" fontId="36" fillId="0" borderId="23" xfId="81" applyNumberFormat="1" applyFont="1" applyBorder="1"/>
    <xf numFmtId="173" fontId="36" fillId="0" borderId="23" xfId="81" applyNumberFormat="1" applyFont="1" applyBorder="1"/>
    <xf numFmtId="0" fontId="35" fillId="0" borderId="2" xfId="80" applyFont="1" applyBorder="1"/>
    <xf numFmtId="168" fontId="35" fillId="0" borderId="2" xfId="81" applyNumberFormat="1" applyFont="1" applyBorder="1"/>
    <xf numFmtId="173" fontId="35" fillId="0" borderId="2" xfId="81" applyNumberFormat="1" applyFont="1" applyBorder="1"/>
    <xf numFmtId="0" fontId="46" fillId="0" borderId="0" xfId="80" applyFont="1"/>
    <xf numFmtId="9" fontId="36" fillId="0" borderId="0" xfId="80" applyNumberFormat="1" applyFont="1"/>
    <xf numFmtId="0" fontId="47" fillId="0" borderId="0" xfId="80" applyFont="1"/>
    <xf numFmtId="0" fontId="5" fillId="0" borderId="0" xfId="80" applyAlignment="1">
      <alignment horizontal="center"/>
    </xf>
    <xf numFmtId="0" fontId="45" fillId="0" borderId="0" xfId="80" applyFont="1" applyAlignment="1">
      <alignment horizontal="center"/>
    </xf>
    <xf numFmtId="0" fontId="36" fillId="0" borderId="20" xfId="80" applyFont="1" applyBorder="1" applyAlignment="1">
      <alignment horizontal="center"/>
    </xf>
    <xf numFmtId="0" fontId="36" fillId="0" borderId="15" xfId="80" applyFont="1" applyBorder="1" applyAlignment="1">
      <alignment horizontal="center" vertical="center"/>
    </xf>
    <xf numFmtId="0" fontId="36" fillId="0" borderId="19" xfId="80" applyFont="1" applyBorder="1" applyAlignment="1">
      <alignment horizontal="center"/>
    </xf>
    <xf numFmtId="0" fontId="36" fillId="0" borderId="3" xfId="80" applyFont="1" applyBorder="1" applyAlignment="1">
      <alignment horizontal="center" vertical="center"/>
    </xf>
    <xf numFmtId="0" fontId="36" fillId="0" borderId="25" xfId="80" applyFont="1" applyBorder="1" applyAlignment="1">
      <alignment horizontal="center"/>
    </xf>
    <xf numFmtId="0" fontId="36" fillId="0" borderId="16" xfId="80" applyFont="1" applyBorder="1" applyAlignment="1">
      <alignment horizontal="center" vertical="center"/>
    </xf>
    <xf numFmtId="0" fontId="36" fillId="0" borderId="30" xfId="80" applyFont="1" applyBorder="1" applyAlignment="1">
      <alignment horizontal="center"/>
    </xf>
    <xf numFmtId="0" fontId="36" fillId="0" borderId="22" xfId="80" applyFont="1" applyBorder="1" applyAlignment="1">
      <alignment horizontal="center"/>
    </xf>
    <xf numFmtId="0" fontId="36" fillId="0" borderId="23" xfId="80" applyFont="1" applyBorder="1" applyAlignment="1">
      <alignment horizontal="center"/>
    </xf>
    <xf numFmtId="0" fontId="35" fillId="0" borderId="2" xfId="80" applyFont="1" applyBorder="1" applyAlignment="1">
      <alignment horizontal="center"/>
    </xf>
    <xf numFmtId="43" fontId="35" fillId="0" borderId="2" xfId="81" applyFont="1" applyBorder="1"/>
    <xf numFmtId="0" fontId="47" fillId="0" borderId="0" xfId="80" applyFont="1" applyAlignment="1">
      <alignment horizontal="center"/>
    </xf>
    <xf numFmtId="43" fontId="36" fillId="0" borderId="0" xfId="80" applyNumberFormat="1" applyFont="1"/>
    <xf numFmtId="167" fontId="43" fillId="0" borderId="0" xfId="75" applyNumberFormat="1" applyFont="1" applyAlignment="1">
      <alignment horizontal="center"/>
    </xf>
    <xf numFmtId="9" fontId="43" fillId="0" borderId="0" xfId="75" applyNumberFormat="1" applyFont="1" applyAlignment="1">
      <alignment horizontal="center"/>
    </xf>
    <xf numFmtId="0" fontId="0" fillId="0" borderId="20" xfId="0" applyBorder="1"/>
    <xf numFmtId="0" fontId="0" fillId="0" borderId="31" xfId="0" applyBorder="1"/>
    <xf numFmtId="0" fontId="0" fillId="0" borderId="32" xfId="0" applyBorder="1"/>
    <xf numFmtId="0" fontId="0" fillId="0" borderId="19" xfId="0" applyBorder="1"/>
    <xf numFmtId="0" fontId="0" fillId="0" borderId="0" xfId="0" applyBorder="1"/>
    <xf numFmtId="0" fontId="0" fillId="0" borderId="33" xfId="0" applyBorder="1"/>
    <xf numFmtId="0" fontId="0" fillId="0" borderId="25" xfId="0" applyBorder="1"/>
    <xf numFmtId="0" fontId="0" fillId="0" borderId="17" xfId="0" applyBorder="1"/>
    <xf numFmtId="0" fontId="0" fillId="0" borderId="34" xfId="0" applyBorder="1"/>
    <xf numFmtId="0" fontId="32" fillId="0" borderId="0" xfId="72" applyFont="1" applyAlignment="1">
      <alignment horizontal="left"/>
    </xf>
    <xf numFmtId="4" fontId="40" fillId="0" borderId="2" xfId="78" applyNumberFormat="1" applyFont="1" applyBorder="1"/>
    <xf numFmtId="0" fontId="40" fillId="0" borderId="0" xfId="82" applyFont="1"/>
    <xf numFmtId="0" fontId="38" fillId="0" borderId="0" xfId="82" applyFont="1"/>
    <xf numFmtId="0" fontId="38" fillId="0" borderId="17" xfId="82" applyFont="1" applyBorder="1"/>
    <xf numFmtId="0" fontId="38" fillId="0" borderId="14" xfId="82" applyFont="1" applyBorder="1" applyAlignment="1">
      <alignment vertical="center"/>
    </xf>
    <xf numFmtId="0" fontId="39" fillId="0" borderId="18" xfId="82" applyFont="1" applyBorder="1" applyAlignment="1">
      <alignment vertical="center"/>
    </xf>
    <xf numFmtId="0" fontId="38" fillId="0" borderId="18" xfId="82" applyFont="1" applyBorder="1" applyAlignment="1">
      <alignment vertical="center"/>
    </xf>
    <xf numFmtId="0" fontId="38" fillId="0" borderId="29" xfId="82" applyFont="1" applyBorder="1" applyAlignment="1">
      <alignment vertical="center"/>
    </xf>
    <xf numFmtId="0" fontId="40" fillId="0" borderId="15" xfId="82" applyFont="1" applyBorder="1" applyAlignment="1">
      <alignment horizontal="center" vertical="center" wrapText="1"/>
    </xf>
    <xf numFmtId="0" fontId="40" fillId="0" borderId="20" xfId="82" applyFont="1" applyBorder="1" applyAlignment="1">
      <alignment horizontal="center" vertical="center" wrapText="1"/>
    </xf>
    <xf numFmtId="0" fontId="40" fillId="0" borderId="16" xfId="82" applyFont="1" applyBorder="1" applyAlignment="1">
      <alignment horizontal="center" vertical="center" wrapText="1"/>
    </xf>
    <xf numFmtId="0" fontId="40" fillId="0" borderId="25" xfId="82" applyFont="1" applyBorder="1" applyAlignment="1">
      <alignment horizontal="center" vertical="top" wrapText="1"/>
    </xf>
    <xf numFmtId="0" fontId="40" fillId="0" borderId="2" xfId="82" applyFont="1" applyBorder="1" applyAlignment="1">
      <alignment horizontal="center" vertical="top" wrapText="1"/>
    </xf>
    <xf numFmtId="0" fontId="38" fillId="0" borderId="2" xfId="82" applyFont="1" applyBorder="1" applyAlignment="1">
      <alignment vertical="top"/>
    </xf>
    <xf numFmtId="167" fontId="38" fillId="0" borderId="2" xfId="82" applyNumberFormat="1" applyFont="1" applyBorder="1" applyAlignment="1">
      <alignment vertical="top"/>
    </xf>
    <xf numFmtId="3" fontId="38" fillId="0" borderId="2" xfId="82" applyNumberFormat="1" applyFont="1" applyBorder="1" applyAlignment="1">
      <alignment vertical="top"/>
    </xf>
    <xf numFmtId="1" fontId="38" fillId="0" borderId="2" xfId="82" applyNumberFormat="1" applyFont="1" applyBorder="1" applyAlignment="1">
      <alignment vertical="top"/>
    </xf>
    <xf numFmtId="0" fontId="40" fillId="0" borderId="2" xfId="82" applyFont="1" applyBorder="1" applyAlignment="1">
      <alignment vertical="top"/>
    </xf>
    <xf numFmtId="167" fontId="40" fillId="0" borderId="2" xfId="82" applyNumberFormat="1" applyFont="1" applyBorder="1" applyAlignment="1">
      <alignment vertical="top"/>
    </xf>
    <xf numFmtId="3" fontId="40" fillId="0" borderId="2" xfId="82" applyNumberFormat="1" applyFont="1" applyBorder="1" applyAlignment="1">
      <alignment vertical="top"/>
    </xf>
    <xf numFmtId="0" fontId="40" fillId="0" borderId="0" xfId="82" applyFont="1" applyAlignment="1">
      <alignment vertical="top"/>
    </xf>
    <xf numFmtId="0" fontId="38" fillId="0" borderId="0" xfId="82" applyFont="1" applyAlignment="1">
      <alignment vertical="top"/>
    </xf>
    <xf numFmtId="0" fontId="38" fillId="0" borderId="0" xfId="82" applyFont="1" applyAlignment="1">
      <alignment horizontal="right" vertical="top"/>
    </xf>
    <xf numFmtId="0" fontId="40" fillId="0" borderId="15" xfId="82" applyFont="1" applyBorder="1" applyAlignment="1">
      <alignment horizontal="center"/>
    </xf>
    <xf numFmtId="0" fontId="40" fillId="0" borderId="15" xfId="82" applyFont="1" applyBorder="1" applyAlignment="1">
      <alignment horizontal="center" vertical="center"/>
    </xf>
    <xf numFmtId="0" fontId="40" fillId="0" borderId="16" xfId="82" applyFont="1" applyBorder="1" applyAlignment="1">
      <alignment horizontal="center"/>
    </xf>
    <xf numFmtId="0" fontId="40" fillId="0" borderId="16" xfId="82" applyFont="1" applyBorder="1" applyAlignment="1">
      <alignment horizontal="center" vertical="center"/>
    </xf>
    <xf numFmtId="0" fontId="38" fillId="0" borderId="2" xfId="82" applyFont="1" applyBorder="1"/>
    <xf numFmtId="167" fontId="38" fillId="0" borderId="2" xfId="82" applyNumberFormat="1" applyFont="1" applyBorder="1"/>
    <xf numFmtId="2" fontId="38" fillId="0" borderId="2" xfId="82" applyNumberFormat="1" applyFont="1" applyBorder="1"/>
    <xf numFmtId="0" fontId="50" fillId="0" borderId="0" xfId="82" applyFont="1"/>
    <xf numFmtId="0" fontId="40" fillId="0" borderId="0" xfId="82" applyFont="1" applyBorder="1" applyAlignment="1">
      <alignment horizontal="center" vertical="top"/>
    </xf>
    <xf numFmtId="0" fontId="40" fillId="0" borderId="0" xfId="82" applyFont="1" applyBorder="1" applyAlignment="1">
      <alignment vertical="top"/>
    </xf>
    <xf numFmtId="167" fontId="40" fillId="0" borderId="0" xfId="82" applyNumberFormat="1" applyFont="1" applyBorder="1" applyAlignment="1">
      <alignment vertical="top"/>
    </xf>
    <xf numFmtId="3" fontId="40" fillId="0" borderId="0" xfId="82" applyNumberFormat="1" applyFont="1" applyBorder="1" applyAlignment="1">
      <alignment vertical="top"/>
    </xf>
    <xf numFmtId="0" fontId="38" fillId="0" borderId="14" xfId="77" applyFont="1" applyBorder="1" applyAlignment="1">
      <alignment horizontal="center" vertical="center" wrapText="1"/>
    </xf>
    <xf numFmtId="0" fontId="38" fillId="0" borderId="18" xfId="77" applyFont="1" applyBorder="1" applyAlignment="1">
      <alignment horizontal="center" vertical="center" wrapText="1"/>
    </xf>
    <xf numFmtId="0" fontId="38" fillId="0" borderId="29" xfId="77" applyFont="1" applyBorder="1" applyAlignment="1">
      <alignment horizontal="center" vertical="center" wrapText="1"/>
    </xf>
    <xf numFmtId="0" fontId="38" fillId="0" borderId="2" xfId="77" applyFont="1" applyBorder="1" applyAlignment="1">
      <alignment horizontal="center" vertical="center" wrapText="1"/>
    </xf>
    <xf numFmtId="0" fontId="38" fillId="0" borderId="15" xfId="77" applyFont="1" applyBorder="1" applyAlignment="1">
      <alignment horizontal="center" vertical="center" wrapText="1"/>
    </xf>
    <xf numFmtId="0" fontId="38" fillId="0" borderId="3" xfId="77" applyFont="1" applyBorder="1" applyAlignment="1">
      <alignment horizontal="center" vertical="center" wrapText="1"/>
    </xf>
    <xf numFmtId="0" fontId="42" fillId="0" borderId="17" xfId="49" applyFont="1" applyBorder="1" applyAlignment="1">
      <alignment horizontal="center"/>
    </xf>
    <xf numFmtId="0" fontId="43" fillId="0" borderId="2" xfId="50" applyFont="1" applyBorder="1" applyAlignment="1">
      <alignment horizontal="center" vertical="center"/>
    </xf>
    <xf numFmtId="4" fontId="43" fillId="0" borderId="2" xfId="49" applyNumberFormat="1" applyFont="1" applyBorder="1" applyAlignment="1">
      <alignment horizontal="center"/>
    </xf>
    <xf numFmtId="0" fontId="40" fillId="0" borderId="2" xfId="77" applyFont="1" applyBorder="1" applyAlignment="1">
      <alignment horizontal="center" vertical="center"/>
    </xf>
    <xf numFmtId="0" fontId="30" fillId="0" borderId="17" xfId="49" applyFont="1" applyBorder="1" applyAlignment="1">
      <alignment horizontal="center"/>
    </xf>
    <xf numFmtId="0" fontId="29" fillId="0" borderId="2" xfId="50" applyFont="1" applyBorder="1" applyAlignment="1">
      <alignment horizontal="center" vertical="center"/>
    </xf>
    <xf numFmtId="4" fontId="29" fillId="0" borderId="2" xfId="49" applyNumberFormat="1" applyFont="1" applyBorder="1" applyAlignment="1">
      <alignment horizontal="center"/>
    </xf>
    <xf numFmtId="0" fontId="40" fillId="0" borderId="14" xfId="82" applyFont="1" applyBorder="1" applyAlignment="1">
      <alignment horizontal="center" vertical="top"/>
    </xf>
    <xf numFmtId="0" fontId="40" fillId="0" borderId="29" xfId="82" applyFont="1" applyBorder="1" applyAlignment="1">
      <alignment horizontal="center" vertical="top"/>
    </xf>
    <xf numFmtId="0" fontId="40" fillId="0" borderId="20" xfId="82" applyFont="1" applyBorder="1" applyAlignment="1">
      <alignment horizontal="center" vertical="center" wrapText="1"/>
    </xf>
    <xf numFmtId="0" fontId="40" fillId="0" borderId="32" xfId="82" applyFont="1" applyBorder="1" applyAlignment="1">
      <alignment horizontal="center" vertical="center" wrapText="1"/>
    </xf>
    <xf numFmtId="0" fontId="40" fillId="0" borderId="25" xfId="82" applyFont="1" applyBorder="1" applyAlignment="1">
      <alignment horizontal="center" vertical="center" wrapText="1"/>
    </xf>
    <xf numFmtId="0" fontId="40" fillId="0" borderId="34" xfId="82" applyFont="1" applyBorder="1" applyAlignment="1">
      <alignment horizontal="center" vertical="center" wrapText="1"/>
    </xf>
    <xf numFmtId="0" fontId="40" fillId="0" borderId="2" xfId="82" applyFont="1" applyBorder="1" applyAlignment="1">
      <alignment horizontal="center" vertical="center" wrapText="1"/>
    </xf>
    <xf numFmtId="0" fontId="38" fillId="0" borderId="14" xfId="82" applyFont="1" applyBorder="1" applyAlignment="1">
      <alignment horizontal="left" vertical="top"/>
    </xf>
    <xf numFmtId="0" fontId="38" fillId="0" borderId="29" xfId="82" applyFont="1" applyBorder="1" applyAlignment="1">
      <alignment horizontal="left" vertical="top"/>
    </xf>
    <xf numFmtId="0" fontId="40" fillId="0" borderId="2" xfId="82" applyFont="1" applyBorder="1" applyAlignment="1">
      <alignment horizontal="center" vertical="center"/>
    </xf>
    <xf numFmtId="0" fontId="40" fillId="0" borderId="2" xfId="82" applyFont="1" applyBorder="1" applyAlignment="1">
      <alignment horizontal="center"/>
    </xf>
    <xf numFmtId="0" fontId="40" fillId="0" borderId="15" xfId="82" applyFont="1" applyBorder="1" applyAlignment="1">
      <alignment horizontal="center" vertical="center"/>
    </xf>
    <xf numFmtId="0" fontId="40" fillId="0" borderId="16" xfId="82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0" fontId="48" fillId="0" borderId="19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52" fillId="0" borderId="0" xfId="83" applyFont="1" applyAlignment="1">
      <alignment vertical="top"/>
    </xf>
    <xf numFmtId="0" fontId="52" fillId="0" borderId="0" xfId="84" applyNumberFormat="1" applyFont="1" applyFill="1" applyAlignment="1">
      <alignment horizontal="left"/>
    </xf>
    <xf numFmtId="0" fontId="40" fillId="0" borderId="17" xfId="83" applyFont="1" applyBorder="1" applyAlignment="1">
      <alignment vertical="center"/>
    </xf>
    <xf numFmtId="0" fontId="40" fillId="0" borderId="17" xfId="83" applyFont="1" applyBorder="1"/>
    <xf numFmtId="0" fontId="40" fillId="0" borderId="17" xfId="83" applyFont="1" applyBorder="1" applyAlignment="1">
      <alignment vertical="top"/>
    </xf>
    <xf numFmtId="0" fontId="40" fillId="0" borderId="0" xfId="83" applyFont="1" applyAlignment="1">
      <alignment horizontal="center" vertical="center"/>
    </xf>
    <xf numFmtId="0" fontId="52" fillId="0" borderId="0" xfId="83" applyFont="1"/>
    <xf numFmtId="0" fontId="52" fillId="0" borderId="0" xfId="83" applyFont="1" applyAlignment="1">
      <alignment horizontal="center"/>
    </xf>
    <xf numFmtId="0" fontId="52" fillId="27" borderId="0" xfId="83" applyFont="1" applyFill="1" applyAlignment="1">
      <alignment horizontal="center" vertical="top"/>
    </xf>
    <xf numFmtId="0" fontId="30" fillId="0" borderId="15" xfId="84" applyNumberFormat="1" applyFont="1" applyFill="1" applyBorder="1" applyAlignment="1">
      <alignment horizontal="center" vertical="top"/>
    </xf>
    <xf numFmtId="0" fontId="30" fillId="0" borderId="15" xfId="84" applyNumberFormat="1" applyFont="1" applyFill="1" applyBorder="1" applyAlignment="1">
      <alignment horizontal="center" vertical="center"/>
    </xf>
    <xf numFmtId="0" fontId="30" fillId="0" borderId="15" xfId="83" applyFont="1" applyBorder="1" applyAlignment="1">
      <alignment horizontal="center" vertical="center"/>
    </xf>
    <xf numFmtId="0" fontId="30" fillId="0" borderId="15" xfId="85" applyFont="1" applyBorder="1" applyAlignment="1">
      <alignment horizontal="center" vertical="center" wrapText="1"/>
    </xf>
    <xf numFmtId="0" fontId="30" fillId="0" borderId="15" xfId="83" applyFont="1" applyBorder="1" applyAlignment="1">
      <alignment horizontal="center" vertical="center" wrapText="1"/>
    </xf>
    <xf numFmtId="0" fontId="30" fillId="0" borderId="15" xfId="83" applyFont="1" applyBorder="1" applyAlignment="1">
      <alignment vertical="center" wrapText="1"/>
    </xf>
    <xf numFmtId="1" fontId="30" fillId="0" borderId="15" xfId="83" applyNumberFormat="1" applyFont="1" applyBorder="1" applyAlignment="1">
      <alignment horizontal="center" vertical="center" wrapText="1"/>
    </xf>
    <xf numFmtId="0" fontId="52" fillId="0" borderId="15" xfId="83" applyFont="1" applyBorder="1" applyAlignment="1">
      <alignment horizontal="left" vertical="center"/>
    </xf>
    <xf numFmtId="0" fontId="52" fillId="0" borderId="15" xfId="83" applyFont="1" applyBorder="1" applyAlignment="1">
      <alignment horizontal="left" vertical="center" wrapText="1"/>
    </xf>
    <xf numFmtId="0" fontId="53" fillId="28" borderId="2" xfId="83" applyFont="1" applyFill="1" applyBorder="1" applyAlignment="1">
      <alignment horizontal="center" vertical="top" wrapText="1"/>
    </xf>
    <xf numFmtId="0" fontId="52" fillId="0" borderId="19" xfId="83" applyFont="1" applyBorder="1" applyAlignment="1">
      <alignment horizontal="center" vertical="center"/>
    </xf>
    <xf numFmtId="0" fontId="30" fillId="0" borderId="15" xfId="84" applyNumberFormat="1" applyFont="1" applyFill="1" applyBorder="1" applyAlignment="1">
      <alignment horizontal="left" vertical="center"/>
    </xf>
    <xf numFmtId="0" fontId="30" fillId="0" borderId="15" xfId="84" applyNumberFormat="1" applyFont="1" applyFill="1" applyBorder="1" applyAlignment="1">
      <alignment horizontal="center" vertical="center" wrapText="1"/>
    </xf>
    <xf numFmtId="0" fontId="30" fillId="0" borderId="3" xfId="84" applyNumberFormat="1" applyFont="1" applyFill="1" applyBorder="1" applyAlignment="1">
      <alignment horizontal="center" vertical="top"/>
    </xf>
    <xf numFmtId="0" fontId="30" fillId="0" borderId="3" xfId="84" applyNumberFormat="1" applyFont="1" applyFill="1" applyBorder="1" applyAlignment="1">
      <alignment horizontal="center" vertical="center"/>
    </xf>
    <xf numFmtId="0" fontId="30" fillId="0" borderId="3" xfId="83" applyFont="1" applyBorder="1" applyAlignment="1">
      <alignment horizontal="center" vertical="center"/>
    </xf>
    <xf numFmtId="0" fontId="30" fillId="0" borderId="3" xfId="85" applyFont="1" applyBorder="1" applyAlignment="1">
      <alignment horizontal="center" vertical="center" wrapText="1"/>
    </xf>
    <xf numFmtId="0" fontId="30" fillId="0" borderId="3" xfId="83" applyFont="1" applyBorder="1" applyAlignment="1">
      <alignment horizontal="center" vertical="center" wrapText="1"/>
    </xf>
    <xf numFmtId="0" fontId="30" fillId="0" borderId="3" xfId="83" applyFont="1" applyBorder="1" applyAlignment="1">
      <alignment vertical="center" wrapText="1"/>
    </xf>
    <xf numFmtId="1" fontId="30" fillId="0" borderId="3" xfId="83" applyNumberFormat="1" applyFont="1" applyBorder="1" applyAlignment="1">
      <alignment horizontal="center" vertical="center" wrapText="1"/>
    </xf>
    <xf numFmtId="0" fontId="52" fillId="0" borderId="3" xfId="83" applyFont="1" applyBorder="1" applyAlignment="1">
      <alignment horizontal="left" vertical="center"/>
    </xf>
    <xf numFmtId="0" fontId="52" fillId="0" borderId="3" xfId="83" applyFont="1" applyBorder="1" applyAlignment="1">
      <alignment horizontal="left" vertical="center" wrapText="1"/>
    </xf>
    <xf numFmtId="0" fontId="30" fillId="0" borderId="3" xfId="84" applyNumberFormat="1" applyFont="1" applyFill="1" applyBorder="1" applyAlignment="1">
      <alignment horizontal="left" vertical="center"/>
    </xf>
    <xf numFmtId="0" fontId="30" fillId="0" borderId="3" xfId="84" applyNumberFormat="1" applyFont="1" applyFill="1" applyBorder="1" applyAlignment="1">
      <alignment horizontal="center" vertical="center" wrapText="1"/>
    </xf>
    <xf numFmtId="0" fontId="30" fillId="0" borderId="16" xfId="84" applyNumberFormat="1" applyFont="1" applyFill="1" applyBorder="1" applyAlignment="1">
      <alignment horizontal="center" vertical="center"/>
    </xf>
    <xf numFmtId="0" fontId="30" fillId="0" borderId="16" xfId="83" applyFont="1" applyBorder="1" applyAlignment="1">
      <alignment horizontal="center" vertical="center"/>
    </xf>
    <xf numFmtId="0" fontId="30" fillId="0" borderId="16" xfId="85" applyFont="1" applyBorder="1" applyAlignment="1">
      <alignment horizontal="center" vertical="center" wrapText="1"/>
    </xf>
    <xf numFmtId="0" fontId="30" fillId="0" borderId="16" xfId="83" applyFont="1" applyBorder="1" applyAlignment="1">
      <alignment horizontal="center" vertical="center" wrapText="1"/>
    </xf>
    <xf numFmtId="0" fontId="30" fillId="0" borderId="16" xfId="83" applyFont="1" applyBorder="1" applyAlignment="1">
      <alignment vertical="center" wrapText="1"/>
    </xf>
    <xf numFmtId="1" fontId="30" fillId="0" borderId="16" xfId="83" applyNumberFormat="1" applyFont="1" applyBorder="1" applyAlignment="1">
      <alignment horizontal="center" vertical="center" wrapText="1"/>
    </xf>
    <xf numFmtId="0" fontId="52" fillId="0" borderId="16" xfId="83" applyFont="1" applyBorder="1" applyAlignment="1">
      <alignment horizontal="left" vertical="center"/>
    </xf>
    <xf numFmtId="0" fontId="52" fillId="0" borderId="16" xfId="83" applyFont="1" applyBorder="1" applyAlignment="1">
      <alignment horizontal="left" vertical="center" wrapText="1"/>
    </xf>
    <xf numFmtId="0" fontId="30" fillId="27" borderId="0" xfId="83" applyFont="1" applyFill="1" applyAlignment="1">
      <alignment horizontal="center" vertical="top"/>
    </xf>
    <xf numFmtId="0" fontId="30" fillId="0" borderId="16" xfId="84" applyNumberFormat="1" applyFont="1" applyFill="1" applyBorder="1" applyAlignment="1">
      <alignment horizontal="left" vertical="center"/>
    </xf>
    <xf numFmtId="0" fontId="30" fillId="0" borderId="16" xfId="84" applyNumberFormat="1" applyFont="1" applyFill="1" applyBorder="1" applyAlignment="1">
      <alignment horizontal="center" vertical="center" wrapText="1"/>
    </xf>
    <xf numFmtId="0" fontId="52" fillId="0" borderId="0" xfId="83" applyFont="1" applyAlignment="1">
      <alignment horizontal="center" vertical="top"/>
    </xf>
    <xf numFmtId="0" fontId="29" fillId="0" borderId="21" xfId="84" applyNumberFormat="1" applyFont="1" applyFill="1" applyBorder="1" applyAlignment="1">
      <alignment horizontal="left" vertical="top"/>
    </xf>
    <xf numFmtId="0" fontId="29" fillId="0" borderId="21" xfId="86" applyFont="1" applyBorder="1" applyAlignment="1">
      <alignment horizontal="center" vertical="top"/>
    </xf>
    <xf numFmtId="0" fontId="29" fillId="0" borderId="21" xfId="86" applyFont="1" applyBorder="1" applyAlignment="1">
      <alignment horizontal="center" vertical="top" shrinkToFit="1"/>
    </xf>
    <xf numFmtId="1" fontId="29" fillId="0" borderId="21" xfId="83" applyNumberFormat="1" applyFont="1" applyBorder="1" applyAlignment="1">
      <alignment horizontal="center" vertical="top"/>
    </xf>
    <xf numFmtId="49" fontId="29" fillId="0" borderId="21" xfId="83" applyNumberFormat="1" applyFont="1" applyBorder="1" applyAlignment="1">
      <alignment horizontal="center" vertical="top"/>
    </xf>
    <xf numFmtId="173" fontId="29" fillId="0" borderId="21" xfId="84" applyNumberFormat="1" applyFont="1" applyFill="1" applyBorder="1" applyAlignment="1">
      <alignment horizontal="center" vertical="top"/>
    </xf>
    <xf numFmtId="3" fontId="29" fillId="0" borderId="21" xfId="84" applyNumberFormat="1" applyFont="1" applyFill="1" applyBorder="1" applyAlignment="1">
      <alignment horizontal="center" vertical="top"/>
    </xf>
    <xf numFmtId="1" fontId="29" fillId="0" borderId="22" xfId="83" applyNumberFormat="1" applyFont="1" applyBorder="1" applyAlignment="1">
      <alignment horizontal="center" vertical="top"/>
    </xf>
    <xf numFmtId="167" fontId="29" fillId="0" borderId="21" xfId="83" applyNumberFormat="1" applyFont="1" applyBorder="1" applyAlignment="1">
      <alignment horizontal="center" vertical="top"/>
    </xf>
    <xf numFmtId="1" fontId="29" fillId="0" borderId="30" xfId="83" applyNumberFormat="1" applyFont="1" applyBorder="1" applyAlignment="1">
      <alignment horizontal="center" vertical="top"/>
    </xf>
    <xf numFmtId="0" fontId="29" fillId="0" borderId="21" xfId="84" applyNumberFormat="1" applyFont="1" applyFill="1" applyBorder="1" applyAlignment="1">
      <alignment horizontal="center" vertical="top"/>
    </xf>
    <xf numFmtId="0" fontId="29" fillId="0" borderId="22" xfId="84" applyNumberFormat="1" applyFont="1" applyFill="1" applyBorder="1" applyAlignment="1">
      <alignment horizontal="left" vertical="top"/>
    </xf>
    <xf numFmtId="0" fontId="29" fillId="0" borderId="22" xfId="86" applyFont="1" applyBorder="1" applyAlignment="1">
      <alignment horizontal="center" vertical="top"/>
    </xf>
    <xf numFmtId="0" fontId="29" fillId="0" borderId="22" xfId="86" applyFont="1" applyBorder="1" applyAlignment="1">
      <alignment horizontal="center" vertical="top" shrinkToFit="1"/>
    </xf>
    <xf numFmtId="49" fontId="29" fillId="0" borderId="22" xfId="83" applyNumberFormat="1" applyFont="1" applyBorder="1" applyAlignment="1">
      <alignment horizontal="center" vertical="top"/>
    </xf>
    <xf numFmtId="173" fontId="29" fillId="0" borderId="22" xfId="84" applyNumberFormat="1" applyFont="1" applyFill="1" applyBorder="1" applyAlignment="1">
      <alignment horizontal="center" vertical="top"/>
    </xf>
    <xf numFmtId="3" fontId="29" fillId="0" borderId="22" xfId="84" applyNumberFormat="1" applyFont="1" applyFill="1" applyBorder="1" applyAlignment="1">
      <alignment horizontal="center" vertical="top"/>
    </xf>
    <xf numFmtId="167" fontId="29" fillId="0" borderId="22" xfId="83" applyNumberFormat="1" applyFont="1" applyBorder="1" applyAlignment="1">
      <alignment horizontal="center" vertical="top"/>
    </xf>
    <xf numFmtId="0" fontId="29" fillId="0" borderId="22" xfId="84" applyNumberFormat="1" applyFont="1" applyFill="1" applyBorder="1" applyAlignment="1">
      <alignment horizontal="center" vertical="top"/>
    </xf>
    <xf numFmtId="0" fontId="29" fillId="0" borderId="22" xfId="83" applyFont="1" applyBorder="1" applyAlignment="1">
      <alignment horizontal="center" vertical="top"/>
    </xf>
    <xf numFmtId="0" fontId="29" fillId="0" borderId="22" xfId="85" applyFont="1" applyBorder="1" applyAlignment="1">
      <alignment horizontal="center" vertical="top"/>
    </xf>
    <xf numFmtId="0" fontId="29" fillId="0" borderId="22" xfId="87" applyNumberFormat="1" applyFont="1" applyFill="1" applyBorder="1" applyAlignment="1">
      <alignment horizontal="center" vertical="top"/>
    </xf>
    <xf numFmtId="43" fontId="29" fillId="0" borderId="22" xfId="87" applyFont="1" applyFill="1" applyBorder="1" applyAlignment="1">
      <alignment horizontal="center" vertical="top"/>
    </xf>
    <xf numFmtId="173" fontId="52" fillId="0" borderId="22" xfId="84" applyNumberFormat="1" applyFont="1" applyFill="1" applyBorder="1" applyAlignment="1">
      <alignment horizontal="center" vertical="top"/>
    </xf>
    <xf numFmtId="0" fontId="29" fillId="0" borderId="22" xfId="88" applyFont="1" applyBorder="1" applyAlignment="1">
      <alignment horizontal="center" vertical="top"/>
    </xf>
    <xf numFmtId="3" fontId="29" fillId="0" borderId="24" xfId="84" applyNumberFormat="1" applyFont="1" applyFill="1" applyBorder="1" applyAlignment="1">
      <alignment horizontal="center" vertical="top"/>
    </xf>
    <xf numFmtId="0" fontId="52" fillId="0" borderId="22" xfId="83" applyFont="1" applyBorder="1" applyAlignment="1">
      <alignment horizontal="center" vertical="top"/>
    </xf>
    <xf numFmtId="0" fontId="29" fillId="0" borderId="22" xfId="83" quotePrefix="1" applyFont="1" applyBorder="1" applyAlignment="1">
      <alignment horizontal="center" vertical="top"/>
    </xf>
    <xf numFmtId="0" fontId="29" fillId="0" borderId="22" xfId="83" applyFont="1" applyBorder="1" applyAlignment="1">
      <alignment horizontal="center" vertical="top" shrinkToFit="1"/>
    </xf>
    <xf numFmtId="1" fontId="29" fillId="0" borderId="22" xfId="85" applyNumberFormat="1" applyFont="1" applyBorder="1" applyAlignment="1">
      <alignment horizontal="center" vertical="top"/>
    </xf>
    <xf numFmtId="0" fontId="52" fillId="0" borderId="22" xfId="83" applyFont="1" applyBorder="1" applyAlignment="1">
      <alignment vertical="top" wrapText="1"/>
    </xf>
    <xf numFmtId="0" fontId="29" fillId="0" borderId="24" xfId="84" applyNumberFormat="1" applyFont="1" applyFill="1" applyBorder="1" applyAlignment="1">
      <alignment horizontal="left" vertical="top"/>
    </xf>
    <xf numFmtId="0" fontId="29" fillId="0" borderId="24" xfId="83" applyFont="1" applyBorder="1" applyAlignment="1">
      <alignment horizontal="center" vertical="top"/>
    </xf>
    <xf numFmtId="1" fontId="29" fillId="0" borderId="24" xfId="83" applyNumberFormat="1" applyFont="1" applyBorder="1" applyAlignment="1">
      <alignment horizontal="center" vertical="top"/>
    </xf>
    <xf numFmtId="173" fontId="29" fillId="0" borderId="24" xfId="84" applyNumberFormat="1" applyFont="1" applyFill="1" applyBorder="1" applyAlignment="1">
      <alignment horizontal="center" vertical="top"/>
    </xf>
    <xf numFmtId="0" fontId="29" fillId="0" borderId="24" xfId="84" applyNumberFormat="1" applyFont="1" applyFill="1" applyBorder="1" applyAlignment="1">
      <alignment horizontal="center" vertical="top"/>
    </xf>
    <xf numFmtId="167" fontId="29" fillId="0" borderId="24" xfId="83" applyNumberFormat="1" applyFont="1" applyBorder="1" applyAlignment="1">
      <alignment horizontal="center" vertical="top"/>
    </xf>
    <xf numFmtId="0" fontId="29" fillId="0" borderId="24" xfId="83" quotePrefix="1" applyFont="1" applyBorder="1" applyAlignment="1">
      <alignment horizontal="center" vertical="top"/>
    </xf>
    <xf numFmtId="1" fontId="29" fillId="0" borderId="24" xfId="85" applyNumberFormat="1" applyFont="1" applyBorder="1" applyAlignment="1">
      <alignment horizontal="center" vertical="top"/>
    </xf>
    <xf numFmtId="43" fontId="29" fillId="0" borderId="24" xfId="87" applyFont="1" applyFill="1" applyBorder="1" applyAlignment="1">
      <alignment horizontal="center" vertical="top"/>
    </xf>
    <xf numFmtId="173" fontId="52" fillId="0" borderId="24" xfId="84" applyNumberFormat="1" applyFont="1" applyFill="1" applyBorder="1" applyAlignment="1">
      <alignment horizontal="center" vertical="top"/>
    </xf>
    <xf numFmtId="43" fontId="29" fillId="0" borderId="22" xfId="87" quotePrefix="1" applyFont="1" applyFill="1" applyBorder="1" applyAlignment="1">
      <alignment horizontal="center" vertical="top"/>
    </xf>
    <xf numFmtId="0" fontId="29" fillId="0" borderId="22" xfId="84" quotePrefix="1" applyNumberFormat="1" applyFont="1" applyFill="1" applyBorder="1" applyAlignment="1">
      <alignment horizontal="left" vertical="top"/>
    </xf>
    <xf numFmtId="0" fontId="29" fillId="0" borderId="22" xfId="84" quotePrefix="1" applyNumberFormat="1" applyFont="1" applyFill="1" applyBorder="1" applyAlignment="1">
      <alignment horizontal="center" vertical="top"/>
    </xf>
    <xf numFmtId="3" fontId="29" fillId="0" borderId="22" xfId="83" applyNumberFormat="1" applyFont="1" applyBorder="1" applyAlignment="1">
      <alignment horizontal="center" vertical="top"/>
    </xf>
    <xf numFmtId="0" fontId="29" fillId="0" borderId="24" xfId="85" applyFont="1" applyBorder="1" applyAlignment="1">
      <alignment horizontal="center" vertical="top"/>
    </xf>
    <xf numFmtId="3" fontId="29" fillId="0" borderId="24" xfId="83" applyNumberFormat="1" applyFont="1" applyBorder="1" applyAlignment="1">
      <alignment horizontal="center" vertical="top"/>
    </xf>
    <xf numFmtId="0" fontId="52" fillId="0" borderId="24" xfId="83" applyFont="1" applyBorder="1" applyAlignment="1">
      <alignment horizontal="center" vertical="top"/>
    </xf>
    <xf numFmtId="1" fontId="52" fillId="0" borderId="22" xfId="89" applyNumberFormat="1" applyFont="1" applyBorder="1" applyAlignment="1">
      <alignment horizontal="center" vertical="top"/>
    </xf>
    <xf numFmtId="1" fontId="52" fillId="0" borderId="24" xfId="89" applyNumberFormat="1" applyFont="1" applyBorder="1" applyAlignment="1">
      <alignment horizontal="center" vertical="top"/>
    </xf>
    <xf numFmtId="0" fontId="52" fillId="0" borderId="22" xfId="89" applyFont="1" applyBorder="1" applyAlignment="1">
      <alignment horizontal="center" vertical="top"/>
    </xf>
    <xf numFmtId="0" fontId="29" fillId="0" borderId="22" xfId="84" applyNumberFormat="1" applyFont="1" applyFill="1" applyBorder="1" applyAlignment="1">
      <alignment horizontal="left" vertical="top" wrapText="1"/>
    </xf>
    <xf numFmtId="0" fontId="29" fillId="0" borderId="22" xfId="83" applyFont="1" applyBorder="1" applyAlignment="1">
      <alignment horizontal="center" vertical="top" wrapText="1"/>
    </xf>
    <xf numFmtId="0" fontId="52" fillId="0" borderId="22" xfId="89" applyFont="1" applyBorder="1" applyAlignment="1">
      <alignment horizontal="center" vertical="top" wrapText="1"/>
    </xf>
    <xf numFmtId="1" fontId="29" fillId="0" borderId="22" xfId="83" applyNumberFormat="1" applyFont="1" applyBorder="1" applyAlignment="1">
      <alignment horizontal="center" vertical="top" wrapText="1"/>
    </xf>
    <xf numFmtId="0" fontId="29" fillId="0" borderId="24" xfId="83" quotePrefix="1" applyFont="1" applyBorder="1" applyAlignment="1">
      <alignment horizontal="center" vertical="top" wrapText="1"/>
    </xf>
    <xf numFmtId="0" fontId="29" fillId="0" borderId="22" xfId="85" applyFont="1" applyBorder="1" applyAlignment="1">
      <alignment horizontal="center" vertical="top" wrapText="1"/>
    </xf>
    <xf numFmtId="49" fontId="29" fillId="0" borderId="22" xfId="83" applyNumberFormat="1" applyFont="1" applyBorder="1" applyAlignment="1">
      <alignment horizontal="center" vertical="top" wrapText="1"/>
    </xf>
    <xf numFmtId="173" fontId="29" fillId="0" borderId="22" xfId="84" applyNumberFormat="1" applyFont="1" applyFill="1" applyBorder="1" applyAlignment="1">
      <alignment horizontal="center" vertical="top" wrapText="1"/>
    </xf>
    <xf numFmtId="3" fontId="29" fillId="0" borderId="22" xfId="84" applyNumberFormat="1" applyFont="1" applyFill="1" applyBorder="1" applyAlignment="1">
      <alignment horizontal="center" vertical="top" wrapText="1"/>
    </xf>
    <xf numFmtId="0" fontId="52" fillId="27" borderId="0" xfId="83" applyFont="1" applyFill="1" applyAlignment="1">
      <alignment horizontal="center" vertical="top" wrapText="1"/>
    </xf>
    <xf numFmtId="0" fontId="29" fillId="0" borderId="22" xfId="84" applyNumberFormat="1" applyFont="1" applyFill="1" applyBorder="1" applyAlignment="1">
      <alignment horizontal="center" vertical="top" wrapText="1"/>
    </xf>
    <xf numFmtId="0" fontId="52" fillId="0" borderId="0" xfId="83" applyFont="1" applyAlignment="1">
      <alignment horizontal="center" vertical="top" wrapText="1"/>
    </xf>
    <xf numFmtId="0" fontId="29" fillId="0" borderId="22" xfId="90" applyNumberFormat="1" applyFont="1" applyFill="1" applyBorder="1" applyAlignment="1">
      <alignment horizontal="left" vertical="top"/>
    </xf>
    <xf numFmtId="2" fontId="29" fillId="0" borderId="22" xfId="84" applyNumberFormat="1" applyFont="1" applyFill="1" applyBorder="1" applyAlignment="1">
      <alignment horizontal="center" vertical="top"/>
    </xf>
    <xf numFmtId="3" fontId="29" fillId="0" borderId="22" xfId="83" applyNumberFormat="1" applyFont="1" applyBorder="1" applyAlignment="1">
      <alignment horizontal="center" vertical="top" wrapText="1"/>
    </xf>
    <xf numFmtId="168" fontId="29" fillId="0" borderId="22" xfId="84" applyNumberFormat="1" applyFont="1" applyFill="1" applyBorder="1" applyAlignment="1">
      <alignment horizontal="center" vertical="top"/>
    </xf>
    <xf numFmtId="1" fontId="52" fillId="0" borderId="22" xfId="89" applyNumberFormat="1" applyFont="1" applyBorder="1" applyAlignment="1">
      <alignment horizontal="center" vertical="top" wrapText="1"/>
    </xf>
    <xf numFmtId="168" fontId="29" fillId="0" borderId="22" xfId="84" applyNumberFormat="1" applyFont="1" applyFill="1" applyBorder="1" applyAlignment="1">
      <alignment horizontal="center" vertical="top" wrapText="1"/>
    </xf>
    <xf numFmtId="167" fontId="29" fillId="0" borderId="22" xfId="83" applyNumberFormat="1" applyFont="1" applyBorder="1" applyAlignment="1">
      <alignment horizontal="center" vertical="top" wrapText="1"/>
    </xf>
    <xf numFmtId="0" fontId="52" fillId="0" borderId="33" xfId="83" applyFont="1" applyBorder="1" applyAlignment="1">
      <alignment horizontal="center" vertical="top"/>
    </xf>
    <xf numFmtId="0" fontId="29" fillId="0" borderId="24" xfId="84" applyNumberFormat="1" applyFont="1" applyFill="1" applyBorder="1" applyAlignment="1">
      <alignment horizontal="left" vertical="top" wrapText="1"/>
    </xf>
    <xf numFmtId="0" fontId="29" fillId="0" borderId="24" xfId="83" applyFont="1" applyBorder="1" applyAlignment="1">
      <alignment horizontal="center" vertical="top" wrapText="1"/>
    </xf>
    <xf numFmtId="0" fontId="52" fillId="0" borderId="24" xfId="89" applyFont="1" applyBorder="1" applyAlignment="1">
      <alignment horizontal="center" vertical="top" wrapText="1"/>
    </xf>
    <xf numFmtId="1" fontId="29" fillId="0" borderId="24" xfId="83" applyNumberFormat="1" applyFont="1" applyBorder="1" applyAlignment="1">
      <alignment horizontal="center" vertical="top" wrapText="1"/>
    </xf>
    <xf numFmtId="1" fontId="52" fillId="0" borderId="24" xfId="89" applyNumberFormat="1" applyFont="1" applyBorder="1" applyAlignment="1">
      <alignment horizontal="center" vertical="top" wrapText="1"/>
    </xf>
    <xf numFmtId="0" fontId="29" fillId="0" borderId="24" xfId="85" applyFont="1" applyBorder="1" applyAlignment="1">
      <alignment horizontal="center" vertical="top" wrapText="1"/>
    </xf>
    <xf numFmtId="49" fontId="29" fillId="0" borderId="24" xfId="83" applyNumberFormat="1" applyFont="1" applyBorder="1" applyAlignment="1">
      <alignment horizontal="center" vertical="top" wrapText="1"/>
    </xf>
    <xf numFmtId="173" fontId="29" fillId="0" borderId="24" xfId="84" applyNumberFormat="1" applyFont="1" applyFill="1" applyBorder="1" applyAlignment="1">
      <alignment horizontal="center" vertical="top" wrapText="1"/>
    </xf>
    <xf numFmtId="168" fontId="29" fillId="0" borderId="24" xfId="84" applyNumberFormat="1" applyFont="1" applyFill="1" applyBorder="1" applyAlignment="1">
      <alignment horizontal="center" vertical="top" wrapText="1"/>
    </xf>
    <xf numFmtId="3" fontId="29" fillId="0" borderId="24" xfId="83" applyNumberFormat="1" applyFont="1" applyBorder="1" applyAlignment="1">
      <alignment horizontal="center" vertical="top" wrapText="1"/>
    </xf>
    <xf numFmtId="167" fontId="29" fillId="0" borderId="24" xfId="83" applyNumberFormat="1" applyFont="1" applyBorder="1" applyAlignment="1">
      <alignment horizontal="center" vertical="top" wrapText="1"/>
    </xf>
    <xf numFmtId="0" fontId="29" fillId="0" borderId="24" xfId="84" applyNumberFormat="1" applyFont="1" applyFill="1" applyBorder="1" applyAlignment="1">
      <alignment horizontal="center" vertical="top" wrapText="1"/>
    </xf>
    <xf numFmtId="0" fontId="29" fillId="0" borderId="22" xfId="83" quotePrefix="1" applyFont="1" applyBorder="1" applyAlignment="1">
      <alignment horizontal="center" vertical="top" wrapText="1"/>
    </xf>
    <xf numFmtId="0" fontId="52" fillId="27" borderId="35" xfId="83" applyFont="1" applyFill="1" applyBorder="1" applyAlignment="1">
      <alignment horizontal="center" vertical="top" wrapText="1"/>
    </xf>
    <xf numFmtId="0" fontId="52" fillId="0" borderId="36" xfId="83" applyFont="1" applyBorder="1" applyAlignment="1">
      <alignment horizontal="center" vertical="top"/>
    </xf>
    <xf numFmtId="0" fontId="29" fillId="0" borderId="27" xfId="83" quotePrefix="1" applyFont="1" applyBorder="1" applyAlignment="1">
      <alignment horizontal="center" vertical="top"/>
    </xf>
    <xf numFmtId="0" fontId="52" fillId="0" borderId="27" xfId="83" applyFont="1" applyBorder="1" applyAlignment="1">
      <alignment horizontal="center" vertical="top"/>
    </xf>
    <xf numFmtId="0" fontId="29" fillId="0" borderId="3" xfId="83" quotePrefix="1" applyFont="1" applyBorder="1" applyAlignment="1">
      <alignment horizontal="center" vertical="top" wrapText="1"/>
    </xf>
    <xf numFmtId="0" fontId="52" fillId="0" borderId="37" xfId="83" applyFont="1" applyBorder="1" applyAlignment="1">
      <alignment horizontal="center" vertical="top"/>
    </xf>
    <xf numFmtId="49" fontId="29" fillId="0" borderId="38" xfId="83" applyNumberFormat="1" applyFont="1" applyBorder="1" applyAlignment="1">
      <alignment horizontal="center" vertical="top" wrapText="1"/>
    </xf>
    <xf numFmtId="0" fontId="52" fillId="0" borderId="30" xfId="83" applyFont="1" applyBorder="1" applyAlignment="1">
      <alignment horizontal="center" vertical="top" wrapText="1"/>
    </xf>
    <xf numFmtId="0" fontId="29" fillId="0" borderId="3" xfId="84" applyNumberFormat="1" applyFont="1" applyFill="1" applyBorder="1" applyAlignment="1">
      <alignment horizontal="center" vertical="top" wrapText="1"/>
    </xf>
    <xf numFmtId="0" fontId="52" fillId="0" borderId="22" xfId="84" applyNumberFormat="1" applyFont="1" applyFill="1" applyBorder="1" applyAlignment="1">
      <alignment horizontal="left" vertical="top"/>
    </xf>
    <xf numFmtId="0" fontId="52" fillId="0" borderId="22" xfId="83" quotePrefix="1" applyFont="1" applyBorder="1" applyAlignment="1">
      <alignment horizontal="center" vertical="top"/>
    </xf>
    <xf numFmtId="0" fontId="52" fillId="0" borderId="22" xfId="83" applyFont="1" applyBorder="1" applyAlignment="1">
      <alignment horizontal="center" vertical="top" wrapText="1"/>
    </xf>
    <xf numFmtId="0" fontId="52" fillId="0" borderId="24" xfId="84" applyNumberFormat="1" applyFont="1" applyFill="1" applyBorder="1" applyAlignment="1">
      <alignment horizontal="left" vertical="top"/>
    </xf>
    <xf numFmtId="0" fontId="29" fillId="0" borderId="39" xfId="83" quotePrefix="1" applyFont="1" applyBorder="1" applyAlignment="1">
      <alignment horizontal="center" vertical="top"/>
    </xf>
    <xf numFmtId="0" fontId="52" fillId="0" borderId="39" xfId="83" applyFont="1" applyBorder="1" applyAlignment="1">
      <alignment horizontal="center" vertical="top"/>
    </xf>
    <xf numFmtId="0" fontId="52" fillId="0" borderId="24" xfId="83" quotePrefix="1" applyFont="1" applyBorder="1" applyAlignment="1">
      <alignment horizontal="center" vertical="top"/>
    </xf>
    <xf numFmtId="0" fontId="52" fillId="0" borderId="40" xfId="83" applyFont="1" applyBorder="1" applyAlignment="1">
      <alignment horizontal="center" vertical="top"/>
    </xf>
    <xf numFmtId="49" fontId="29" fillId="0" borderId="41" xfId="83" applyNumberFormat="1" applyFont="1" applyBorder="1" applyAlignment="1">
      <alignment horizontal="center" vertical="top" wrapText="1"/>
    </xf>
    <xf numFmtId="0" fontId="52" fillId="0" borderId="24" xfId="83" applyFont="1" applyBorder="1" applyAlignment="1">
      <alignment horizontal="center" vertical="top" wrapText="1"/>
    </xf>
    <xf numFmtId="0" fontId="52" fillId="27" borderId="42" xfId="83" applyFont="1" applyFill="1" applyBorder="1" applyAlignment="1">
      <alignment horizontal="center" vertical="top" wrapText="1"/>
    </xf>
    <xf numFmtId="0" fontId="52" fillId="0" borderId="35" xfId="83" applyFont="1" applyBorder="1" applyAlignment="1">
      <alignment horizontal="center" vertical="top"/>
    </xf>
    <xf numFmtId="0" fontId="29" fillId="0" borderId="23" xfId="84" applyNumberFormat="1" applyFont="1" applyFill="1" applyBorder="1" applyAlignment="1">
      <alignment horizontal="left" vertical="top" wrapText="1"/>
    </xf>
    <xf numFmtId="0" fontId="29" fillId="0" borderId="23" xfId="83" applyFont="1" applyBorder="1" applyAlignment="1">
      <alignment horizontal="center" vertical="top" wrapText="1"/>
    </xf>
    <xf numFmtId="0" fontId="52" fillId="0" borderId="23" xfId="89" applyFont="1" applyBorder="1" applyAlignment="1">
      <alignment horizontal="center" vertical="top" wrapText="1"/>
    </xf>
    <xf numFmtId="1" fontId="29" fillId="0" borderId="23" xfId="83" applyNumberFormat="1" applyFont="1" applyBorder="1" applyAlignment="1">
      <alignment horizontal="center" vertical="top" wrapText="1"/>
    </xf>
    <xf numFmtId="0" fontId="29" fillId="0" borderId="23" xfId="83" quotePrefix="1" applyFont="1" applyBorder="1" applyAlignment="1">
      <alignment horizontal="center" vertical="top" wrapText="1"/>
    </xf>
    <xf numFmtId="1" fontId="52" fillId="0" borderId="23" xfId="89" applyNumberFormat="1" applyFont="1" applyBorder="1" applyAlignment="1">
      <alignment horizontal="center" vertical="top" wrapText="1"/>
    </xf>
    <xf numFmtId="0" fontId="29" fillId="0" borderId="23" xfId="85" applyFont="1" applyBorder="1" applyAlignment="1">
      <alignment horizontal="center" vertical="top" wrapText="1"/>
    </xf>
    <xf numFmtId="49" fontId="29" fillId="0" borderId="23" xfId="83" applyNumberFormat="1" applyFont="1" applyBorder="1" applyAlignment="1">
      <alignment horizontal="center" vertical="top" wrapText="1"/>
    </xf>
    <xf numFmtId="173" fontId="29" fillId="0" borderId="23" xfId="84" applyNumberFormat="1" applyFont="1" applyFill="1" applyBorder="1" applyAlignment="1">
      <alignment horizontal="center" vertical="top" wrapText="1"/>
    </xf>
    <xf numFmtId="168" fontId="29" fillId="0" borderId="23" xfId="84" applyNumberFormat="1" applyFont="1" applyFill="1" applyBorder="1" applyAlignment="1">
      <alignment horizontal="center" vertical="top" wrapText="1"/>
    </xf>
    <xf numFmtId="0" fontId="52" fillId="0" borderId="23" xfId="83" applyFont="1" applyBorder="1" applyAlignment="1">
      <alignment horizontal="center" vertical="top" wrapText="1"/>
    </xf>
    <xf numFmtId="0" fontId="52" fillId="27" borderId="43" xfId="83" applyFont="1" applyFill="1" applyBorder="1" applyAlignment="1">
      <alignment horizontal="center" vertical="top" wrapText="1"/>
    </xf>
    <xf numFmtId="0" fontId="29" fillId="0" borderId="23" xfId="84" applyNumberFormat="1" applyFont="1" applyFill="1" applyBorder="1" applyAlignment="1">
      <alignment horizontal="center" vertical="top" wrapText="1"/>
    </xf>
    <xf numFmtId="0" fontId="52" fillId="0" borderId="16" xfId="84" applyNumberFormat="1" applyFont="1" applyFill="1" applyBorder="1" applyAlignment="1">
      <alignment horizontal="left" vertical="top"/>
    </xf>
    <xf numFmtId="0" fontId="52" fillId="0" borderId="16" xfId="83" applyFont="1" applyBorder="1" applyAlignment="1">
      <alignment horizontal="center" vertical="top"/>
    </xf>
    <xf numFmtId="173" fontId="29" fillId="0" borderId="16" xfId="84" applyNumberFormat="1" applyFont="1" applyFill="1" applyBorder="1" applyAlignment="1">
      <alignment horizontal="center" vertical="top"/>
    </xf>
    <xf numFmtId="168" fontId="29" fillId="0" borderId="16" xfId="84" applyNumberFormat="1" applyFont="1" applyFill="1" applyBorder="1" applyAlignment="1">
      <alignment horizontal="center" vertical="top"/>
    </xf>
    <xf numFmtId="0" fontId="52" fillId="0" borderId="16" xfId="84" applyNumberFormat="1" applyFont="1" applyFill="1" applyBorder="1" applyAlignment="1">
      <alignment horizontal="center" vertical="top"/>
    </xf>
    <xf numFmtId="0" fontId="52" fillId="0" borderId="0" xfId="83" applyFont="1" applyAlignment="1">
      <alignment horizontal="left"/>
    </xf>
    <xf numFmtId="0" fontId="52" fillId="0" borderId="0" xfId="83" applyFont="1" applyAlignment="1">
      <alignment horizontal="left" vertical="top"/>
    </xf>
    <xf numFmtId="0" fontId="29" fillId="0" borderId="22" xfId="90" applyNumberFormat="1" applyFont="1" applyFill="1" applyBorder="1" applyAlignment="1">
      <alignment horizontal="left"/>
    </xf>
    <xf numFmtId="0" fontId="29" fillId="0" borderId="0" xfId="84" applyNumberFormat="1" applyFont="1" applyFill="1" applyAlignment="1">
      <alignment horizontal="left" vertical="top"/>
    </xf>
    <xf numFmtId="0" fontId="29" fillId="0" borderId="0" xfId="83" quotePrefix="1" applyFont="1" applyAlignment="1">
      <alignment horizontal="left" vertical="top"/>
    </xf>
    <xf numFmtId="168" fontId="52" fillId="0" borderId="0" xfId="83" applyNumberFormat="1" applyFont="1" applyAlignment="1">
      <alignment vertical="top"/>
    </xf>
    <xf numFmtId="0" fontId="29" fillId="0" borderId="0" xfId="84" applyNumberFormat="1" applyFont="1" applyFill="1" applyAlignment="1">
      <alignment vertical="top"/>
    </xf>
    <xf numFmtId="0" fontId="52" fillId="0" borderId="0" xfId="84" applyNumberFormat="1" applyFont="1" applyFill="1" applyAlignment="1">
      <alignment vertical="top"/>
    </xf>
    <xf numFmtId="0" fontId="52" fillId="0" borderId="0" xfId="84" applyNumberFormat="1" applyFont="1" applyFill="1" applyAlignment="1">
      <alignment horizontal="left" vertical="top"/>
    </xf>
    <xf numFmtId="173" fontId="52" fillId="0" borderId="0" xfId="83" applyNumberFormat="1" applyFont="1" applyAlignment="1">
      <alignment vertical="top"/>
    </xf>
    <xf numFmtId="43" fontId="52" fillId="0" borderId="0" xfId="83" applyNumberFormat="1" applyFont="1" applyAlignment="1">
      <alignment vertical="top"/>
    </xf>
    <xf numFmtId="43" fontId="52" fillId="0" borderId="0" xfId="84" applyFont="1" applyFill="1" applyAlignment="1">
      <alignment vertical="top"/>
    </xf>
    <xf numFmtId="0" fontId="52" fillId="0" borderId="0" xfId="84" applyNumberFormat="1" applyFont="1" applyFill="1"/>
  </cellXfs>
  <cellStyles count="91">
    <cellStyle name="_Sheet2 (2)" xfId="1" xr:uid="{00000000-0005-0000-0000-000000000000}"/>
    <cellStyle name="_พระยาบรรลือ" xfId="2" xr:uid="{00000000-0005-0000-0000-000001000000}"/>
    <cellStyle name="_ราคาดิน" xfId="3" xr:uid="{00000000-0005-0000-0000-000002000000}"/>
    <cellStyle name="20% - ส่วนที่ถูกเน้น1" xfId="4" builtinId="30" customBuiltin="1"/>
    <cellStyle name="20% - ส่วนที่ถูกเน้น2" xfId="5" builtinId="34" customBuiltin="1"/>
    <cellStyle name="20% - ส่วนที่ถูกเน้น3" xfId="6" builtinId="38" customBuiltin="1"/>
    <cellStyle name="20% - ส่วนที่ถูกเน้น4" xfId="7" builtinId="42" customBuiltin="1"/>
    <cellStyle name="20% - ส่วนที่ถูกเน้น5" xfId="8" builtinId="46" customBuiltin="1"/>
    <cellStyle name="20% - ส่วนที่ถูกเน้น6" xfId="9" builtinId="50" customBuiltin="1"/>
    <cellStyle name="40% - ส่วนที่ถูกเน้น1" xfId="10" builtinId="31" customBuiltin="1"/>
    <cellStyle name="40% - ส่วนที่ถูกเน้น2" xfId="11" builtinId="35" customBuiltin="1"/>
    <cellStyle name="40% - ส่วนที่ถูกเน้น3" xfId="12" builtinId="39" customBuiltin="1"/>
    <cellStyle name="40% - ส่วนที่ถูกเน้น4" xfId="13" builtinId="43" customBuiltin="1"/>
    <cellStyle name="40% - ส่วนที่ถูกเน้น5" xfId="14" builtinId="47" customBuiltin="1"/>
    <cellStyle name="40% - ส่วนที่ถูกเน้น6" xfId="15" builtinId="51" customBuiltin="1"/>
    <cellStyle name="5" xfId="16" xr:uid="{00000000-0005-0000-0000-00000F000000}"/>
    <cellStyle name="60% - ส่วนที่ถูกเน้น1" xfId="17" builtinId="32" customBuiltin="1"/>
    <cellStyle name="60% - ส่วนที่ถูกเน้น2" xfId="18" builtinId="36" customBuiltin="1"/>
    <cellStyle name="60% - ส่วนที่ถูกเน้น3" xfId="19" builtinId="40" customBuiltin="1"/>
    <cellStyle name="60% - ส่วนที่ถูกเน้น4" xfId="20" builtinId="44" customBuiltin="1"/>
    <cellStyle name="60% - ส่วนที่ถูกเน้น5" xfId="21" builtinId="48" customBuiltin="1"/>
    <cellStyle name="60% - ส่วนที่ถูกเน้น6" xfId="22" builtinId="52" customBuiltin="1"/>
    <cellStyle name="al_Sheet2" xfId="23" xr:uid="{00000000-0005-0000-0000-000016000000}"/>
    <cellStyle name="b_xdcd8_Đಒb_xdcfc_Ø_x0015_Currency_ปะหน้าขุดลอก" xfId="24" xr:uid="{00000000-0005-0000-0000-000017000000}"/>
    <cellStyle name="b헤Đలb혤Đూb홐Đ౒b홼Đౢb_xdc7c_Đ౲b_xdcac_Đಂb_xdcd8_Đಒb_xdcfc_Ø_x0015_Cu" xfId="25" xr:uid="{00000000-0005-0000-0000-000018000000}"/>
    <cellStyle name="Comma 2" xfId="76" xr:uid="{00000000-0005-0000-0000-00001A000000}"/>
    <cellStyle name="Comma 2 2" xfId="81" xr:uid="{00000000-0005-0000-0000-00001B000000}"/>
    <cellStyle name="Comma 2 3" xfId="90" xr:uid="{F24C6C23-408B-4D10-8E01-8A3136EBE13B}"/>
    <cellStyle name="Comma 3" xfId="78" xr:uid="{00000000-0005-0000-0000-00001C000000}"/>
    <cellStyle name="Grey" xfId="27" xr:uid="{00000000-0005-0000-0000-00001D000000}"/>
    <cellStyle name="heet1_1" xfId="28" xr:uid="{00000000-0005-0000-0000-00001E000000}"/>
    <cellStyle name="Input [yellow]" xfId="29" xr:uid="{00000000-0005-0000-0000-00001F000000}"/>
    <cellStyle name="no dec" xfId="30" xr:uid="{00000000-0005-0000-0000-000020000000}"/>
    <cellStyle name="Normal - Style1" xfId="32" xr:uid="{00000000-0005-0000-0000-000022000000}"/>
    <cellStyle name="Normal 2" xfId="75" xr:uid="{00000000-0005-0000-0000-000023000000}"/>
    <cellStyle name="Normal 2 2" xfId="80" xr:uid="{00000000-0005-0000-0000-000024000000}"/>
    <cellStyle name="Normal 3" xfId="77" xr:uid="{00000000-0005-0000-0000-000025000000}"/>
    <cellStyle name="Percent [2]" xfId="33" xr:uid="{00000000-0005-0000-0000-000026000000}"/>
    <cellStyle name="Quantity" xfId="34" xr:uid="{00000000-0005-0000-0000-000027000000}"/>
    <cellStyle name="rmal_Sheet1_1_ค่าจ้างชั่วคราว" xfId="35" xr:uid="{00000000-0005-0000-0000-000028000000}"/>
    <cellStyle name="Standard_Data" xfId="36" xr:uid="{00000000-0005-0000-0000-000029000000}"/>
    <cellStyle name="Total" xfId="37" xr:uid="{00000000-0005-0000-0000-00002A000000}"/>
    <cellStyle name="Wไhrung [0]_35ERI8T2gbIEMixb4v26icuOo" xfId="38" xr:uid="{00000000-0005-0000-0000-00002B000000}"/>
    <cellStyle name="Wไhrung_35ERI8T2gbIEMixb4v26icuOo" xfId="39" xr:uid="{00000000-0005-0000-0000-00002C000000}"/>
    <cellStyle name="การคำนวณ" xfId="40" builtinId="22" customBuiltin="1"/>
    <cellStyle name="ข้อความเตือน" xfId="41" builtinId="11" customBuiltin="1"/>
    <cellStyle name="ข้อความอธิบาย" xfId="42" builtinId="53" customBuiltin="1"/>
    <cellStyle name="เครื่องหมายจุลภาค_ROS 2546ใหม่" xfId="43" xr:uid="{00000000-0005-0000-0000-000030000000}"/>
    <cellStyle name="เครื่องหมายจุลภาค_บัญชีสูบน้ำไฟฟ้า" xfId="87" xr:uid="{BAFEAB62-3E14-4858-BD64-1C2F2AAF2055}"/>
    <cellStyle name="เครื่องหมายจุลภาค_ลุ่มน้ำเดิม" xfId="74" xr:uid="{00000000-0005-0000-0000-000032000000}"/>
    <cellStyle name="จุลภาค 2" xfId="84" xr:uid="{BBC01BAE-B796-4235-A0CD-2CD55C6EBF45}"/>
    <cellStyle name="ชื่อเรื่อง" xfId="44" builtinId="15" customBuiltin="1"/>
    <cellStyle name="เซลล์ตรวจสอบ" xfId="45" builtinId="23" customBuiltin="1"/>
    <cellStyle name="เซลล์ที่มีลิงก์" xfId="46" builtinId="24" customBuiltin="1"/>
    <cellStyle name="ดี" xfId="47" builtinId="26" customBuiltin="1"/>
    <cellStyle name="นใหญ่" xfId="48" xr:uid="{00000000-0005-0000-0000-000037000000}"/>
    <cellStyle name="ปกติ" xfId="0" builtinId="0"/>
    <cellStyle name="ปกติ 2" xfId="82" xr:uid="{1E899E23-DCFF-44D7-8B19-C26E2661B1DB}"/>
    <cellStyle name="ปกติ 3" xfId="79" xr:uid="{00000000-0005-0000-0000-000038000000}"/>
    <cellStyle name="ปกติ 3 2" xfId="89" xr:uid="{CECA4B82-8B71-4803-8A46-4C0C052D9FED}"/>
    <cellStyle name="ปกติ 4" xfId="83" xr:uid="{0B0681B0-01FF-4E57-BFEF-696506855803}"/>
    <cellStyle name="ปกติ_Book1" xfId="85" xr:uid="{B6954952-C7EC-405A-B6A8-62206421D12C}"/>
    <cellStyle name="ปกติ_ROS 2546ใหม่" xfId="49" xr:uid="{00000000-0005-0000-0000-00003A000000}"/>
    <cellStyle name="ปกติ_ROS2551" xfId="50" xr:uid="{00000000-0005-0000-0000-00003B000000}"/>
    <cellStyle name="ปกติ_ตารางใหม่" xfId="73" xr:uid="{00000000-0005-0000-0000-00003C000000}"/>
    <cellStyle name="ปกติ_บัญชีสูบน้ำไฟฟ้า" xfId="88" xr:uid="{7F0107B1-A0F6-4901-80CA-0AAD3AEE83B1}"/>
    <cellStyle name="ปกติ_พ.แหล่งน้ำ 1" xfId="86" xr:uid="{90F80336-AA8B-41D1-8EFB-D8D8F11DCA60}"/>
    <cellStyle name="ปกติ_ลุ่มน้ำเดิม" xfId="72" xr:uid="{00000000-0005-0000-0000-00003F000000}"/>
    <cellStyle name="ป้อนค่า" xfId="51" builtinId="20" customBuiltin="1"/>
    <cellStyle name="ปานกลาง" xfId="52" builtinId="28" customBuiltin="1"/>
    <cellStyle name="ผลรวม" xfId="53" builtinId="25" customBuiltin="1"/>
    <cellStyle name="แย่" xfId="54" builtinId="27" customBuiltin="1"/>
    <cellStyle name="ราว" xfId="55" xr:uid="{00000000-0005-0000-0000-000044000000}"/>
    <cellStyle name="ลักษณะ 1" xfId="26" xr:uid="{00000000-0005-0000-0000-000045000000}"/>
    <cellStyle name="ลักษณะ 2" xfId="31" xr:uid="{00000000-0005-0000-0000-000046000000}"/>
    <cellStyle name="ส่วนที่ถูกเน้น1" xfId="56" builtinId="29" customBuiltin="1"/>
    <cellStyle name="ส่วนที่ถูกเน้น2" xfId="57" builtinId="33" customBuiltin="1"/>
    <cellStyle name="ส่วนที่ถูกเน้น3" xfId="58" builtinId="37" customBuiltin="1"/>
    <cellStyle name="ส่วนที่ถูกเน้น4" xfId="59" builtinId="41" customBuiltin="1"/>
    <cellStyle name="ส่วนที่ถูกเน้น5" xfId="60" builtinId="45" customBuiltin="1"/>
    <cellStyle name="ส่วนที่ถูกเน้น6" xfId="61" builtinId="49" customBuiltin="1"/>
    <cellStyle name="แสดงผล" xfId="62" builtinId="21" customBuiltin="1"/>
    <cellStyle name="หมายเหตุ" xfId="63" builtinId="10" customBuiltin="1"/>
    <cellStyle name="หัวเรื่อง 1" xfId="64" builtinId="16" customBuiltin="1"/>
    <cellStyle name="หัวเรื่อง 2" xfId="65" builtinId="17" customBuiltin="1"/>
    <cellStyle name="หัวเรื่อง 3" xfId="66" builtinId="18" customBuiltin="1"/>
    <cellStyle name="หัวเรื่อง 4" xfId="67" builtinId="19" customBuiltin="1"/>
    <cellStyle name="าขุดลอก" xfId="68" xr:uid="{00000000-0005-0000-0000-000053000000}"/>
    <cellStyle name="ำนวณ" xfId="69" xr:uid="{00000000-0005-0000-0000-000054000000}"/>
    <cellStyle name="้ำประชาศรัย" xfId="70" xr:uid="{00000000-0005-0000-0000-000055000000}"/>
    <cellStyle name="ีสูบน้ำปตร.ประชาศรัย(จ้าง" xfId="71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255</xdr:row>
      <xdr:rowOff>0</xdr:rowOff>
    </xdr:from>
    <xdr:to>
      <xdr:col>7</xdr:col>
      <xdr:colOff>361950</xdr:colOff>
      <xdr:row>255</xdr:row>
      <xdr:rowOff>0</xdr:rowOff>
    </xdr:to>
    <xdr:sp macro="" textlink="">
      <xdr:nvSpPr>
        <xdr:cNvPr id="2" name="Line 146">
          <a:extLst>
            <a:ext uri="{FF2B5EF4-FFF2-40B4-BE49-F238E27FC236}">
              <a16:creationId xmlns:a16="http://schemas.microsoft.com/office/drawing/2014/main" id="{314DB1AC-F087-4B6A-AB72-48E6CDFBD987}"/>
            </a:ext>
          </a:extLst>
        </xdr:cNvPr>
        <xdr:cNvSpPr>
          <a:spLocks noChangeShapeType="1"/>
        </xdr:cNvSpPr>
      </xdr:nvSpPr>
      <xdr:spPr bwMode="auto">
        <a:xfrm flipV="1">
          <a:off x="5476875" y="6359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3" name="Line 141">
          <a:extLst>
            <a:ext uri="{FF2B5EF4-FFF2-40B4-BE49-F238E27FC236}">
              <a16:creationId xmlns:a16="http://schemas.microsoft.com/office/drawing/2014/main" id="{1B5C4DC7-0541-4FBD-909C-D6331F7A43F1}"/>
            </a:ext>
          </a:extLst>
        </xdr:cNvPr>
        <xdr:cNvSpPr>
          <a:spLocks noChangeShapeType="1"/>
        </xdr:cNvSpPr>
      </xdr:nvSpPr>
      <xdr:spPr bwMode="auto">
        <a:xfrm>
          <a:off x="7610475" y="6309360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4" name="AutoShape 142">
          <a:extLst>
            <a:ext uri="{FF2B5EF4-FFF2-40B4-BE49-F238E27FC236}">
              <a16:creationId xmlns:a16="http://schemas.microsoft.com/office/drawing/2014/main" id="{18A902E3-C12F-4109-A22C-7F77AD78CA8B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253</xdr:row>
      <xdr:rowOff>0</xdr:rowOff>
    </xdr:from>
    <xdr:to>
      <xdr:col>7</xdr:col>
      <xdr:colOff>361950</xdr:colOff>
      <xdr:row>253</xdr:row>
      <xdr:rowOff>0</xdr:rowOff>
    </xdr:to>
    <xdr:sp macro="" textlink="">
      <xdr:nvSpPr>
        <xdr:cNvPr id="5" name="Line 144">
          <a:extLst>
            <a:ext uri="{FF2B5EF4-FFF2-40B4-BE49-F238E27FC236}">
              <a16:creationId xmlns:a16="http://schemas.microsoft.com/office/drawing/2014/main" id="{BBF4840F-3A45-4F7E-8D99-A2A0E5A6BD12}"/>
            </a:ext>
          </a:extLst>
        </xdr:cNvPr>
        <xdr:cNvSpPr>
          <a:spLocks noChangeShapeType="1"/>
        </xdr:cNvSpPr>
      </xdr:nvSpPr>
      <xdr:spPr bwMode="auto">
        <a:xfrm flipV="1">
          <a:off x="5476875" y="63093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6" name="AutoShape 147">
          <a:extLst>
            <a:ext uri="{FF2B5EF4-FFF2-40B4-BE49-F238E27FC236}">
              <a16:creationId xmlns:a16="http://schemas.microsoft.com/office/drawing/2014/main" id="{08CC42E0-798B-4A9B-8749-10F4476CDBD8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7" name="AutoShape 152">
          <a:extLst>
            <a:ext uri="{FF2B5EF4-FFF2-40B4-BE49-F238E27FC236}">
              <a16:creationId xmlns:a16="http://schemas.microsoft.com/office/drawing/2014/main" id="{3478D844-FC65-4658-8B34-9D097F738866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8" name="AutoShape 153">
          <a:extLst>
            <a:ext uri="{FF2B5EF4-FFF2-40B4-BE49-F238E27FC236}">
              <a16:creationId xmlns:a16="http://schemas.microsoft.com/office/drawing/2014/main" id="{D5BB4DED-C0D8-48EA-9ED0-C6216E8B62D6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9" name="AutoShape 154">
          <a:extLst>
            <a:ext uri="{FF2B5EF4-FFF2-40B4-BE49-F238E27FC236}">
              <a16:creationId xmlns:a16="http://schemas.microsoft.com/office/drawing/2014/main" id="{AADEBD5F-83A1-496A-B7E6-0EAEB42F0E48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10" name="AutoShape 155">
          <a:extLst>
            <a:ext uri="{FF2B5EF4-FFF2-40B4-BE49-F238E27FC236}">
              <a16:creationId xmlns:a16="http://schemas.microsoft.com/office/drawing/2014/main" id="{9F54B0C0-2181-44F3-AFFF-6128E1ACC0CA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11" name="AutoShape 156">
          <a:extLst>
            <a:ext uri="{FF2B5EF4-FFF2-40B4-BE49-F238E27FC236}">
              <a16:creationId xmlns:a16="http://schemas.microsoft.com/office/drawing/2014/main" id="{2443AC44-C3C6-4DC9-A1A0-5E3E9618EB32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12" name="AutoShape 157">
          <a:extLst>
            <a:ext uri="{FF2B5EF4-FFF2-40B4-BE49-F238E27FC236}">
              <a16:creationId xmlns:a16="http://schemas.microsoft.com/office/drawing/2014/main" id="{4A7AA0DB-AD6F-4FBA-944F-EC5388C0B6E0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253</xdr:row>
      <xdr:rowOff>0</xdr:rowOff>
    </xdr:from>
    <xdr:to>
      <xdr:col>12</xdr:col>
      <xdr:colOff>0</xdr:colOff>
      <xdr:row>253</xdr:row>
      <xdr:rowOff>0</xdr:rowOff>
    </xdr:to>
    <xdr:sp macro="" textlink="">
      <xdr:nvSpPr>
        <xdr:cNvPr id="13" name="AutoShape 158">
          <a:extLst>
            <a:ext uri="{FF2B5EF4-FFF2-40B4-BE49-F238E27FC236}">
              <a16:creationId xmlns:a16="http://schemas.microsoft.com/office/drawing/2014/main" id="{00C73A41-7DEC-47DA-8CE1-0EB722AD3883}"/>
            </a:ext>
          </a:extLst>
        </xdr:cNvPr>
        <xdr:cNvSpPr>
          <a:spLocks/>
        </xdr:cNvSpPr>
      </xdr:nvSpPr>
      <xdr:spPr bwMode="auto">
        <a:xfrm>
          <a:off x="7610475" y="63093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4" name="Line 165">
          <a:extLst>
            <a:ext uri="{FF2B5EF4-FFF2-40B4-BE49-F238E27FC236}">
              <a16:creationId xmlns:a16="http://schemas.microsoft.com/office/drawing/2014/main" id="{A9AF7C93-6B66-46B1-AB64-821BA602DD26}"/>
            </a:ext>
          </a:extLst>
        </xdr:cNvPr>
        <xdr:cNvSpPr>
          <a:spLocks noChangeShapeType="1"/>
        </xdr:cNvSpPr>
      </xdr:nvSpPr>
      <xdr:spPr bwMode="auto">
        <a:xfrm>
          <a:off x="7610475" y="318135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5" name="AutoShape 166">
          <a:extLst>
            <a:ext uri="{FF2B5EF4-FFF2-40B4-BE49-F238E27FC236}">
              <a16:creationId xmlns:a16="http://schemas.microsoft.com/office/drawing/2014/main" id="{15828201-F554-4661-AE90-E4EABB351004}"/>
            </a:ext>
          </a:extLst>
        </xdr:cNvPr>
        <xdr:cNvSpPr>
          <a:spLocks/>
        </xdr:cNvSpPr>
      </xdr:nvSpPr>
      <xdr:spPr bwMode="auto">
        <a:xfrm>
          <a:off x="7610475" y="31813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11</xdr:row>
      <xdr:rowOff>0</xdr:rowOff>
    </xdr:from>
    <xdr:to>
      <xdr:col>7</xdr:col>
      <xdr:colOff>361950</xdr:colOff>
      <xdr:row>11</xdr:row>
      <xdr:rowOff>0</xdr:rowOff>
    </xdr:to>
    <xdr:sp macro="" textlink="">
      <xdr:nvSpPr>
        <xdr:cNvPr id="16" name="Line 168">
          <a:extLst>
            <a:ext uri="{FF2B5EF4-FFF2-40B4-BE49-F238E27FC236}">
              <a16:creationId xmlns:a16="http://schemas.microsoft.com/office/drawing/2014/main" id="{8A6868AE-87FB-43BC-A068-A219E918AAA3}"/>
            </a:ext>
          </a:extLst>
        </xdr:cNvPr>
        <xdr:cNvSpPr>
          <a:spLocks noChangeShapeType="1"/>
        </xdr:cNvSpPr>
      </xdr:nvSpPr>
      <xdr:spPr bwMode="auto">
        <a:xfrm flipV="1">
          <a:off x="5476875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17" name="AutoShape 169">
          <a:extLst>
            <a:ext uri="{FF2B5EF4-FFF2-40B4-BE49-F238E27FC236}">
              <a16:creationId xmlns:a16="http://schemas.microsoft.com/office/drawing/2014/main" id="{5A375B66-142D-41EB-ACFF-9BA86333737A}"/>
            </a:ext>
          </a:extLst>
        </xdr:cNvPr>
        <xdr:cNvSpPr>
          <a:spLocks/>
        </xdr:cNvSpPr>
      </xdr:nvSpPr>
      <xdr:spPr bwMode="auto">
        <a:xfrm>
          <a:off x="761047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13</xdr:col>
      <xdr:colOff>0</xdr:colOff>
      <xdr:row>41</xdr:row>
      <xdr:rowOff>0</xdr:rowOff>
    </xdr:to>
    <xdr:sp macro="" textlink="">
      <xdr:nvSpPr>
        <xdr:cNvPr id="18" name="AutoShape 170">
          <a:extLst>
            <a:ext uri="{FF2B5EF4-FFF2-40B4-BE49-F238E27FC236}">
              <a16:creationId xmlns:a16="http://schemas.microsoft.com/office/drawing/2014/main" id="{C07396B7-913A-4FC4-AE00-A8461D3693B7}"/>
            </a:ext>
          </a:extLst>
        </xdr:cNvPr>
        <xdr:cNvSpPr>
          <a:spLocks/>
        </xdr:cNvSpPr>
      </xdr:nvSpPr>
      <xdr:spPr bwMode="auto">
        <a:xfrm>
          <a:off x="8162925" y="10610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19" name="AutoShape 171">
          <a:extLst>
            <a:ext uri="{FF2B5EF4-FFF2-40B4-BE49-F238E27FC236}">
              <a16:creationId xmlns:a16="http://schemas.microsoft.com/office/drawing/2014/main" id="{A89FFE88-6C3E-4BC8-8E46-147AB6F1EBBB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0" name="AutoShape 172">
          <a:extLst>
            <a:ext uri="{FF2B5EF4-FFF2-40B4-BE49-F238E27FC236}">
              <a16:creationId xmlns:a16="http://schemas.microsoft.com/office/drawing/2014/main" id="{C3E6371B-335B-43A2-B223-E4B673B6AB1C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1" name="AutoShape 173">
          <a:extLst>
            <a:ext uri="{FF2B5EF4-FFF2-40B4-BE49-F238E27FC236}">
              <a16:creationId xmlns:a16="http://schemas.microsoft.com/office/drawing/2014/main" id="{EEC09CF9-03DF-439D-947D-06582220B105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2" name="AutoShape 174">
          <a:extLst>
            <a:ext uri="{FF2B5EF4-FFF2-40B4-BE49-F238E27FC236}">
              <a16:creationId xmlns:a16="http://schemas.microsoft.com/office/drawing/2014/main" id="{DAD171CD-8D6D-44AE-B19C-B4B3782A9880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3" name="AutoShape 175">
          <a:extLst>
            <a:ext uri="{FF2B5EF4-FFF2-40B4-BE49-F238E27FC236}">
              <a16:creationId xmlns:a16="http://schemas.microsoft.com/office/drawing/2014/main" id="{8370C96B-0209-46AA-8CEE-67B2093A2ED8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4" name="AutoShape 176">
          <a:extLst>
            <a:ext uri="{FF2B5EF4-FFF2-40B4-BE49-F238E27FC236}">
              <a16:creationId xmlns:a16="http://schemas.microsoft.com/office/drawing/2014/main" id="{904819EA-430D-4395-BD9C-00563432F3DD}"/>
            </a:ext>
          </a:extLst>
        </xdr:cNvPr>
        <xdr:cNvSpPr>
          <a:spLocks/>
        </xdr:cNvSpPr>
      </xdr:nvSpPr>
      <xdr:spPr bwMode="auto">
        <a:xfrm>
          <a:off x="7610475" y="12839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25" name="AutoShape 177">
          <a:extLst>
            <a:ext uri="{FF2B5EF4-FFF2-40B4-BE49-F238E27FC236}">
              <a16:creationId xmlns:a16="http://schemas.microsoft.com/office/drawing/2014/main" id="{910F3394-2106-4B8E-8FFE-5125A5861698}"/>
            </a:ext>
          </a:extLst>
        </xdr:cNvPr>
        <xdr:cNvSpPr>
          <a:spLocks/>
        </xdr:cNvSpPr>
      </xdr:nvSpPr>
      <xdr:spPr bwMode="auto">
        <a:xfrm>
          <a:off x="7610475" y="10344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26" name="Line 141">
          <a:extLst>
            <a:ext uri="{FF2B5EF4-FFF2-40B4-BE49-F238E27FC236}">
              <a16:creationId xmlns:a16="http://schemas.microsoft.com/office/drawing/2014/main" id="{D18CC400-25CD-4BA5-9EBC-05CAF065D3FA}"/>
            </a:ext>
          </a:extLst>
        </xdr:cNvPr>
        <xdr:cNvSpPr>
          <a:spLocks noChangeShapeType="1"/>
        </xdr:cNvSpPr>
      </xdr:nvSpPr>
      <xdr:spPr bwMode="auto">
        <a:xfrm>
          <a:off x="7610475" y="6532245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27" name="AutoShape 142">
          <a:extLst>
            <a:ext uri="{FF2B5EF4-FFF2-40B4-BE49-F238E27FC236}">
              <a16:creationId xmlns:a16="http://schemas.microsoft.com/office/drawing/2014/main" id="{1FDA1370-2FCD-486F-804C-B40DF5E6E261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262</xdr:row>
      <xdr:rowOff>0</xdr:rowOff>
    </xdr:from>
    <xdr:to>
      <xdr:col>7</xdr:col>
      <xdr:colOff>361950</xdr:colOff>
      <xdr:row>262</xdr:row>
      <xdr:rowOff>0</xdr:rowOff>
    </xdr:to>
    <xdr:sp macro="" textlink="">
      <xdr:nvSpPr>
        <xdr:cNvPr id="28" name="Line 144">
          <a:extLst>
            <a:ext uri="{FF2B5EF4-FFF2-40B4-BE49-F238E27FC236}">
              <a16:creationId xmlns:a16="http://schemas.microsoft.com/office/drawing/2014/main" id="{74821D22-447C-49A6-B31C-1802853010AE}"/>
            </a:ext>
          </a:extLst>
        </xdr:cNvPr>
        <xdr:cNvSpPr>
          <a:spLocks noChangeShapeType="1"/>
        </xdr:cNvSpPr>
      </xdr:nvSpPr>
      <xdr:spPr bwMode="auto">
        <a:xfrm flipV="1">
          <a:off x="5476875" y="6532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29" name="AutoShape 145">
          <a:extLst>
            <a:ext uri="{FF2B5EF4-FFF2-40B4-BE49-F238E27FC236}">
              <a16:creationId xmlns:a16="http://schemas.microsoft.com/office/drawing/2014/main" id="{22DE0FCB-15DB-4257-BDDA-19AAA4B0AA7C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0" name="AutoShape 146">
          <a:extLst>
            <a:ext uri="{FF2B5EF4-FFF2-40B4-BE49-F238E27FC236}">
              <a16:creationId xmlns:a16="http://schemas.microsoft.com/office/drawing/2014/main" id="{5E851879-4957-4724-8ADE-241D89C85395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1" name="AutoShape 147">
          <a:extLst>
            <a:ext uri="{FF2B5EF4-FFF2-40B4-BE49-F238E27FC236}">
              <a16:creationId xmlns:a16="http://schemas.microsoft.com/office/drawing/2014/main" id="{44B7C890-1878-4CBA-85D0-77BEBA8D2921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2" name="AutoShape 148">
          <a:extLst>
            <a:ext uri="{FF2B5EF4-FFF2-40B4-BE49-F238E27FC236}">
              <a16:creationId xmlns:a16="http://schemas.microsoft.com/office/drawing/2014/main" id="{D21E5FA2-C264-4E69-B1E5-54E479326E19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3" name="AutoShape 149">
          <a:extLst>
            <a:ext uri="{FF2B5EF4-FFF2-40B4-BE49-F238E27FC236}">
              <a16:creationId xmlns:a16="http://schemas.microsoft.com/office/drawing/2014/main" id="{A46123AC-E7FC-4A68-BDF0-DDECBBF94826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4" name="AutoShape 150">
          <a:extLst>
            <a:ext uri="{FF2B5EF4-FFF2-40B4-BE49-F238E27FC236}">
              <a16:creationId xmlns:a16="http://schemas.microsoft.com/office/drawing/2014/main" id="{143AF474-8470-4C9F-964C-D7EF64058B55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5" name="AutoShape 151">
          <a:extLst>
            <a:ext uri="{FF2B5EF4-FFF2-40B4-BE49-F238E27FC236}">
              <a16:creationId xmlns:a16="http://schemas.microsoft.com/office/drawing/2014/main" id="{B881E759-6E1C-4DB2-A259-4262C89726BB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262</xdr:row>
      <xdr:rowOff>0</xdr:rowOff>
    </xdr:from>
    <xdr:to>
      <xdr:col>12</xdr:col>
      <xdr:colOff>0</xdr:colOff>
      <xdr:row>262</xdr:row>
      <xdr:rowOff>0</xdr:rowOff>
    </xdr:to>
    <xdr:sp macro="" textlink="">
      <xdr:nvSpPr>
        <xdr:cNvPr id="36" name="AutoShape 152">
          <a:extLst>
            <a:ext uri="{FF2B5EF4-FFF2-40B4-BE49-F238E27FC236}">
              <a16:creationId xmlns:a16="http://schemas.microsoft.com/office/drawing/2014/main" id="{6F7A5C38-1975-4B55-AACC-761E8C36BA4B}"/>
            </a:ext>
          </a:extLst>
        </xdr:cNvPr>
        <xdr:cNvSpPr>
          <a:spLocks/>
        </xdr:cNvSpPr>
      </xdr:nvSpPr>
      <xdr:spPr bwMode="auto">
        <a:xfrm>
          <a:off x="7610475" y="653224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213</xdr:row>
      <xdr:rowOff>0</xdr:rowOff>
    </xdr:from>
    <xdr:to>
      <xdr:col>12</xdr:col>
      <xdr:colOff>0</xdr:colOff>
      <xdr:row>213</xdr:row>
      <xdr:rowOff>0</xdr:rowOff>
    </xdr:to>
    <xdr:sp macro="" textlink="">
      <xdr:nvSpPr>
        <xdr:cNvPr id="37" name="Line 153">
          <a:extLst>
            <a:ext uri="{FF2B5EF4-FFF2-40B4-BE49-F238E27FC236}">
              <a16:creationId xmlns:a16="http://schemas.microsoft.com/office/drawing/2014/main" id="{5ABBA5C8-7A66-4DAC-A988-5461B977FE34}"/>
            </a:ext>
          </a:extLst>
        </xdr:cNvPr>
        <xdr:cNvSpPr>
          <a:spLocks noChangeShapeType="1"/>
        </xdr:cNvSpPr>
      </xdr:nvSpPr>
      <xdr:spPr bwMode="auto">
        <a:xfrm>
          <a:off x="7610475" y="5319712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213</xdr:row>
      <xdr:rowOff>0</xdr:rowOff>
    </xdr:from>
    <xdr:to>
      <xdr:col>12</xdr:col>
      <xdr:colOff>0</xdr:colOff>
      <xdr:row>213</xdr:row>
      <xdr:rowOff>0</xdr:rowOff>
    </xdr:to>
    <xdr:sp macro="" textlink="">
      <xdr:nvSpPr>
        <xdr:cNvPr id="38" name="AutoShape 154">
          <a:extLst>
            <a:ext uri="{FF2B5EF4-FFF2-40B4-BE49-F238E27FC236}">
              <a16:creationId xmlns:a16="http://schemas.microsoft.com/office/drawing/2014/main" id="{55755EB0-7614-4FF6-B49C-64FFF72D91CE}"/>
            </a:ext>
          </a:extLst>
        </xdr:cNvPr>
        <xdr:cNvSpPr>
          <a:spLocks/>
        </xdr:cNvSpPr>
      </xdr:nvSpPr>
      <xdr:spPr bwMode="auto">
        <a:xfrm>
          <a:off x="7610475" y="531971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213</xdr:row>
      <xdr:rowOff>0</xdr:rowOff>
    </xdr:from>
    <xdr:to>
      <xdr:col>7</xdr:col>
      <xdr:colOff>361950</xdr:colOff>
      <xdr:row>213</xdr:row>
      <xdr:rowOff>0</xdr:rowOff>
    </xdr:to>
    <xdr:sp macro="" textlink="">
      <xdr:nvSpPr>
        <xdr:cNvPr id="39" name="Line 156">
          <a:extLst>
            <a:ext uri="{FF2B5EF4-FFF2-40B4-BE49-F238E27FC236}">
              <a16:creationId xmlns:a16="http://schemas.microsoft.com/office/drawing/2014/main" id="{3B0372F6-7EB4-4545-96CF-3053CFCB1568}"/>
            </a:ext>
          </a:extLst>
        </xdr:cNvPr>
        <xdr:cNvSpPr>
          <a:spLocks noChangeShapeType="1"/>
        </xdr:cNvSpPr>
      </xdr:nvSpPr>
      <xdr:spPr bwMode="auto">
        <a:xfrm flipV="1">
          <a:off x="5476875" y="5319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0" name="AutoShape 157">
          <a:extLst>
            <a:ext uri="{FF2B5EF4-FFF2-40B4-BE49-F238E27FC236}">
              <a16:creationId xmlns:a16="http://schemas.microsoft.com/office/drawing/2014/main" id="{3CAE1CB0-973C-4B67-8A1F-54C6DF11B946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247</xdr:row>
      <xdr:rowOff>0</xdr:rowOff>
    </xdr:from>
    <xdr:to>
      <xdr:col>13</xdr:col>
      <xdr:colOff>0</xdr:colOff>
      <xdr:row>247</xdr:row>
      <xdr:rowOff>0</xdr:rowOff>
    </xdr:to>
    <xdr:sp macro="" textlink="">
      <xdr:nvSpPr>
        <xdr:cNvPr id="41" name="AutoShape 158">
          <a:extLst>
            <a:ext uri="{FF2B5EF4-FFF2-40B4-BE49-F238E27FC236}">
              <a16:creationId xmlns:a16="http://schemas.microsoft.com/office/drawing/2014/main" id="{0B38591C-B6E6-4C59-B4AB-8839A89B8E1A}"/>
            </a:ext>
          </a:extLst>
        </xdr:cNvPr>
        <xdr:cNvSpPr>
          <a:spLocks/>
        </xdr:cNvSpPr>
      </xdr:nvSpPr>
      <xdr:spPr bwMode="auto">
        <a:xfrm>
          <a:off x="8162925" y="61607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2" name="AutoShape 159">
          <a:extLst>
            <a:ext uri="{FF2B5EF4-FFF2-40B4-BE49-F238E27FC236}">
              <a16:creationId xmlns:a16="http://schemas.microsoft.com/office/drawing/2014/main" id="{17E5A9C4-5B1D-4E64-BA11-3B0E954606D2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3" name="AutoShape 160">
          <a:extLst>
            <a:ext uri="{FF2B5EF4-FFF2-40B4-BE49-F238E27FC236}">
              <a16:creationId xmlns:a16="http://schemas.microsoft.com/office/drawing/2014/main" id="{45D2229F-5A6A-49C5-9176-9999363668C9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4" name="AutoShape 161">
          <a:extLst>
            <a:ext uri="{FF2B5EF4-FFF2-40B4-BE49-F238E27FC236}">
              <a16:creationId xmlns:a16="http://schemas.microsoft.com/office/drawing/2014/main" id="{C70355B0-342D-41B2-B6A1-6FEB083161BF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5" name="AutoShape 162">
          <a:extLst>
            <a:ext uri="{FF2B5EF4-FFF2-40B4-BE49-F238E27FC236}">
              <a16:creationId xmlns:a16="http://schemas.microsoft.com/office/drawing/2014/main" id="{20DDA4F2-FD96-4EF8-8281-B4F992887639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6" name="AutoShape 163">
          <a:extLst>
            <a:ext uri="{FF2B5EF4-FFF2-40B4-BE49-F238E27FC236}">
              <a16:creationId xmlns:a16="http://schemas.microsoft.com/office/drawing/2014/main" id="{95033496-2021-47C2-9F9A-EB1D813B06A6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7" name="AutoShape 164">
          <a:extLst>
            <a:ext uri="{FF2B5EF4-FFF2-40B4-BE49-F238E27FC236}">
              <a16:creationId xmlns:a16="http://schemas.microsoft.com/office/drawing/2014/main" id="{670499D0-FE23-48DF-837B-BB32FA54069D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247</xdr:row>
      <xdr:rowOff>0</xdr:rowOff>
    </xdr:from>
    <xdr:to>
      <xdr:col>12</xdr:col>
      <xdr:colOff>0</xdr:colOff>
      <xdr:row>247</xdr:row>
      <xdr:rowOff>0</xdr:rowOff>
    </xdr:to>
    <xdr:sp macro="" textlink="">
      <xdr:nvSpPr>
        <xdr:cNvPr id="48" name="AutoShape 165">
          <a:extLst>
            <a:ext uri="{FF2B5EF4-FFF2-40B4-BE49-F238E27FC236}">
              <a16:creationId xmlns:a16="http://schemas.microsoft.com/office/drawing/2014/main" id="{51C8442B-3DD8-411C-BCED-6D396ADB13C2}"/>
            </a:ext>
          </a:extLst>
        </xdr:cNvPr>
        <xdr:cNvSpPr>
          <a:spLocks/>
        </xdr:cNvSpPr>
      </xdr:nvSpPr>
      <xdr:spPr bwMode="auto">
        <a:xfrm>
          <a:off x="7610475" y="616077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10B4492C-1257-4B36-9D52-B3DA1EBEDF77}"/>
            </a:ext>
          </a:extLst>
        </xdr:cNvPr>
        <xdr:cNvSpPr>
          <a:spLocks noChangeShapeType="1"/>
        </xdr:cNvSpPr>
      </xdr:nvSpPr>
      <xdr:spPr bwMode="auto">
        <a:xfrm>
          <a:off x="7610475" y="6457950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0" name="AutoShape 142">
          <a:extLst>
            <a:ext uri="{FF2B5EF4-FFF2-40B4-BE49-F238E27FC236}">
              <a16:creationId xmlns:a16="http://schemas.microsoft.com/office/drawing/2014/main" id="{FAF2CA32-1BD3-4396-BBB3-40093A69C793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259</xdr:row>
      <xdr:rowOff>0</xdr:rowOff>
    </xdr:from>
    <xdr:to>
      <xdr:col>7</xdr:col>
      <xdr:colOff>361950</xdr:colOff>
      <xdr:row>259</xdr:row>
      <xdr:rowOff>0</xdr:rowOff>
    </xdr:to>
    <xdr:sp macro="" textlink="">
      <xdr:nvSpPr>
        <xdr:cNvPr id="51" name="Line 144">
          <a:extLst>
            <a:ext uri="{FF2B5EF4-FFF2-40B4-BE49-F238E27FC236}">
              <a16:creationId xmlns:a16="http://schemas.microsoft.com/office/drawing/2014/main" id="{139464B3-8F63-4A67-A2C3-AC6BB8A3CB7D}"/>
            </a:ext>
          </a:extLst>
        </xdr:cNvPr>
        <xdr:cNvSpPr>
          <a:spLocks noChangeShapeType="1"/>
        </xdr:cNvSpPr>
      </xdr:nvSpPr>
      <xdr:spPr bwMode="auto">
        <a:xfrm flipV="1">
          <a:off x="5476875" y="6457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2" name="AutoShape 145">
          <a:extLst>
            <a:ext uri="{FF2B5EF4-FFF2-40B4-BE49-F238E27FC236}">
              <a16:creationId xmlns:a16="http://schemas.microsoft.com/office/drawing/2014/main" id="{76EBC731-4234-4B9E-B68B-09D7580B83BD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3" name="AutoShape 146">
          <a:extLst>
            <a:ext uri="{FF2B5EF4-FFF2-40B4-BE49-F238E27FC236}">
              <a16:creationId xmlns:a16="http://schemas.microsoft.com/office/drawing/2014/main" id="{F5564CFF-813A-408F-B8E4-09082FD32143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4" name="AutoShape 147">
          <a:extLst>
            <a:ext uri="{FF2B5EF4-FFF2-40B4-BE49-F238E27FC236}">
              <a16:creationId xmlns:a16="http://schemas.microsoft.com/office/drawing/2014/main" id="{76966856-E8B4-49E5-8C5F-0A8F17A8579E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5" name="AutoShape 148">
          <a:extLst>
            <a:ext uri="{FF2B5EF4-FFF2-40B4-BE49-F238E27FC236}">
              <a16:creationId xmlns:a16="http://schemas.microsoft.com/office/drawing/2014/main" id="{B3D1966D-C445-4A2B-9B86-910E4D326C27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6" name="AutoShape 149">
          <a:extLst>
            <a:ext uri="{FF2B5EF4-FFF2-40B4-BE49-F238E27FC236}">
              <a16:creationId xmlns:a16="http://schemas.microsoft.com/office/drawing/2014/main" id="{DBFF4755-B28D-4629-A734-02801BA7636F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7" name="AutoShape 150">
          <a:extLst>
            <a:ext uri="{FF2B5EF4-FFF2-40B4-BE49-F238E27FC236}">
              <a16:creationId xmlns:a16="http://schemas.microsoft.com/office/drawing/2014/main" id="{E0EA7AF6-AF07-41FD-B693-E13696DAD3AB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8" name="AutoShape 151">
          <a:extLst>
            <a:ext uri="{FF2B5EF4-FFF2-40B4-BE49-F238E27FC236}">
              <a16:creationId xmlns:a16="http://schemas.microsoft.com/office/drawing/2014/main" id="{3C760CD3-94DF-487D-B59D-367655B50634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59" name="AutoShape 152">
          <a:extLst>
            <a:ext uri="{FF2B5EF4-FFF2-40B4-BE49-F238E27FC236}">
              <a16:creationId xmlns:a16="http://schemas.microsoft.com/office/drawing/2014/main" id="{2DADB289-E98A-4EE2-AEE4-F1FC13C4F773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0" name="AutoShape 157">
          <a:extLst>
            <a:ext uri="{FF2B5EF4-FFF2-40B4-BE49-F238E27FC236}">
              <a16:creationId xmlns:a16="http://schemas.microsoft.com/office/drawing/2014/main" id="{AF610573-2F70-4C7D-B96D-E56C7C7C622E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259</xdr:row>
      <xdr:rowOff>0</xdr:rowOff>
    </xdr:from>
    <xdr:to>
      <xdr:col>13</xdr:col>
      <xdr:colOff>0</xdr:colOff>
      <xdr:row>259</xdr:row>
      <xdr:rowOff>0</xdr:rowOff>
    </xdr:to>
    <xdr:sp macro="" textlink="">
      <xdr:nvSpPr>
        <xdr:cNvPr id="61" name="AutoShape 158">
          <a:extLst>
            <a:ext uri="{FF2B5EF4-FFF2-40B4-BE49-F238E27FC236}">
              <a16:creationId xmlns:a16="http://schemas.microsoft.com/office/drawing/2014/main" id="{F136769A-0383-4EAC-96CD-855A298BE7F6}"/>
            </a:ext>
          </a:extLst>
        </xdr:cNvPr>
        <xdr:cNvSpPr>
          <a:spLocks/>
        </xdr:cNvSpPr>
      </xdr:nvSpPr>
      <xdr:spPr bwMode="auto">
        <a:xfrm>
          <a:off x="8162925" y="64579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2" name="AutoShape 159">
          <a:extLst>
            <a:ext uri="{FF2B5EF4-FFF2-40B4-BE49-F238E27FC236}">
              <a16:creationId xmlns:a16="http://schemas.microsoft.com/office/drawing/2014/main" id="{093A33FF-9C16-41DB-965F-9B4212A805FF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3" name="AutoShape 160">
          <a:extLst>
            <a:ext uri="{FF2B5EF4-FFF2-40B4-BE49-F238E27FC236}">
              <a16:creationId xmlns:a16="http://schemas.microsoft.com/office/drawing/2014/main" id="{1E5EC639-050D-449D-B533-F6F60DC36E55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4" name="AutoShape 161">
          <a:extLst>
            <a:ext uri="{FF2B5EF4-FFF2-40B4-BE49-F238E27FC236}">
              <a16:creationId xmlns:a16="http://schemas.microsoft.com/office/drawing/2014/main" id="{E5FA490A-FADA-4439-8610-B523FBF8DDE5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5" name="AutoShape 162">
          <a:extLst>
            <a:ext uri="{FF2B5EF4-FFF2-40B4-BE49-F238E27FC236}">
              <a16:creationId xmlns:a16="http://schemas.microsoft.com/office/drawing/2014/main" id="{16D077EC-4C4A-4792-8C98-36B1A0C87E31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6" name="AutoShape 163">
          <a:extLst>
            <a:ext uri="{FF2B5EF4-FFF2-40B4-BE49-F238E27FC236}">
              <a16:creationId xmlns:a16="http://schemas.microsoft.com/office/drawing/2014/main" id="{170363B8-1C67-4C4A-91FE-9291BB069547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7" name="AutoShape 164">
          <a:extLst>
            <a:ext uri="{FF2B5EF4-FFF2-40B4-BE49-F238E27FC236}">
              <a16:creationId xmlns:a16="http://schemas.microsoft.com/office/drawing/2014/main" id="{832A8F0B-4110-4EEA-92C0-3DDC073A73DA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259</xdr:row>
      <xdr:rowOff>0</xdr:rowOff>
    </xdr:from>
    <xdr:to>
      <xdr:col>12</xdr:col>
      <xdr:colOff>0</xdr:colOff>
      <xdr:row>259</xdr:row>
      <xdr:rowOff>0</xdr:rowOff>
    </xdr:to>
    <xdr:sp macro="" textlink="">
      <xdr:nvSpPr>
        <xdr:cNvPr id="68" name="AutoShape 165">
          <a:extLst>
            <a:ext uri="{FF2B5EF4-FFF2-40B4-BE49-F238E27FC236}">
              <a16:creationId xmlns:a16="http://schemas.microsoft.com/office/drawing/2014/main" id="{0DC9834B-C28A-4AC4-9302-79BDDF678C05}"/>
            </a:ext>
          </a:extLst>
        </xdr:cNvPr>
        <xdr:cNvSpPr>
          <a:spLocks/>
        </xdr:cNvSpPr>
      </xdr:nvSpPr>
      <xdr:spPr bwMode="auto">
        <a:xfrm>
          <a:off x="7610475" y="645795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51</xdr:row>
      <xdr:rowOff>28575</xdr:rowOff>
    </xdr:from>
    <xdr:to>
      <xdr:col>13</xdr:col>
      <xdr:colOff>171450</xdr:colOff>
      <xdr:row>53</xdr:row>
      <xdr:rowOff>76200</xdr:rowOff>
    </xdr:to>
    <xdr:sp macro="" textlink="">
      <xdr:nvSpPr>
        <xdr:cNvPr id="69" name="วงเล็บปีกกาขวา 68">
          <a:extLst>
            <a:ext uri="{FF2B5EF4-FFF2-40B4-BE49-F238E27FC236}">
              <a16:creationId xmlns:a16="http://schemas.microsoft.com/office/drawing/2014/main" id="{73DF2511-70D3-43AF-BBE8-ADEB98939C05}"/>
            </a:ext>
          </a:extLst>
        </xdr:cNvPr>
        <xdr:cNvSpPr/>
      </xdr:nvSpPr>
      <xdr:spPr>
        <a:xfrm>
          <a:off x="8210550" y="13106400"/>
          <a:ext cx="123825" cy="552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24</xdr:col>
      <xdr:colOff>28575</xdr:colOff>
      <xdr:row>51</xdr:row>
      <xdr:rowOff>57150</xdr:rowOff>
    </xdr:from>
    <xdr:to>
      <xdr:col>24</xdr:col>
      <xdr:colOff>171450</xdr:colOff>
      <xdr:row>53</xdr:row>
      <xdr:rowOff>180975</xdr:rowOff>
    </xdr:to>
    <xdr:sp macro="" textlink="">
      <xdr:nvSpPr>
        <xdr:cNvPr id="70" name="วงเล็บปีกกาขวา 69">
          <a:extLst>
            <a:ext uri="{FF2B5EF4-FFF2-40B4-BE49-F238E27FC236}">
              <a16:creationId xmlns:a16="http://schemas.microsoft.com/office/drawing/2014/main" id="{A748038F-BD10-4428-BA0D-D545EDB19AE5}"/>
            </a:ext>
          </a:extLst>
        </xdr:cNvPr>
        <xdr:cNvSpPr/>
      </xdr:nvSpPr>
      <xdr:spPr>
        <a:xfrm>
          <a:off x="12696825" y="13134975"/>
          <a:ext cx="0" cy="628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2</xdr:row>
      <xdr:rowOff>32385</xdr:rowOff>
    </xdr:from>
    <xdr:to>
      <xdr:col>7</xdr:col>
      <xdr:colOff>502920</xdr:colOff>
      <xdr:row>8</xdr:row>
      <xdr:rowOff>238125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0" y="565785"/>
          <a:ext cx="1615440" cy="18059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16</xdr:row>
      <xdr:rowOff>130764</xdr:rowOff>
    </xdr:from>
    <xdr:to>
      <xdr:col>11</xdr:col>
      <xdr:colOff>80730</xdr:colOff>
      <xdr:row>26</xdr:row>
      <xdr:rowOff>137159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" y="4169364"/>
          <a:ext cx="5186130" cy="2520995"/>
        </a:xfrm>
        <a:prstGeom prst="rect">
          <a:avLst/>
        </a:prstGeom>
        <a:ln w="190500" cap="sq">
          <a:solidFill>
            <a:srgbClr val="C8C6BD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476250</xdr:colOff>
      <xdr:row>30</xdr:row>
      <xdr:rowOff>28385</xdr:rowOff>
    </xdr:to>
    <xdr:grpSp>
      <xdr:nvGrpSpPr>
        <xdr:cNvPr id="18" name="กลุ่ม 17">
          <a:extLst>
            <a:ext uri="{FF2B5EF4-FFF2-40B4-BE49-F238E27FC236}">
              <a16:creationId xmlns:a16="http://schemas.microsoft.com/office/drawing/2014/main" id="{E62387A5-6FB5-42C1-9A37-1D1A253BF282}"/>
            </a:ext>
          </a:extLst>
        </xdr:cNvPr>
        <xdr:cNvGrpSpPr/>
      </xdr:nvGrpSpPr>
      <xdr:grpSpPr>
        <a:xfrm>
          <a:off x="0" y="533400"/>
          <a:ext cx="6877050" cy="7495985"/>
          <a:chOff x="0" y="533400"/>
          <a:chExt cx="6877050" cy="7495985"/>
        </a:xfrm>
      </xdr:grpSpPr>
      <xdr:pic>
        <xdr:nvPicPr>
          <xdr:cNvPr id="3" name="รูปภาพ 2">
            <a:extLst>
              <a:ext uri="{FF2B5EF4-FFF2-40B4-BE49-F238E27FC236}">
                <a16:creationId xmlns:a16="http://schemas.microsoft.com/office/drawing/2014/main" id="{7FDD424C-E49E-4DA4-811B-1A7CE65E4F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33400"/>
            <a:ext cx="6877050" cy="7495985"/>
          </a:xfrm>
          <a:prstGeom prst="rect">
            <a:avLst/>
          </a:prstGeom>
        </xdr:spPr>
      </xdr:pic>
      <xdr:sp macro="" textlink="">
        <xdr:nvSpPr>
          <xdr:cNvPr id="4" name="กล่องข้อความ 3">
            <a:extLst>
              <a:ext uri="{FF2B5EF4-FFF2-40B4-BE49-F238E27FC236}">
                <a16:creationId xmlns:a16="http://schemas.microsoft.com/office/drawing/2014/main" id="{6DB47DFD-E437-4B80-ABCC-3133DC7515B1}"/>
              </a:ext>
            </a:extLst>
          </xdr:cNvPr>
          <xdr:cNvSpPr txBox="1"/>
        </xdr:nvSpPr>
        <xdr:spPr>
          <a:xfrm>
            <a:off x="4552950" y="2057401"/>
            <a:ext cx="1152525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แม่น้ำโขงส่วนที่5</a:t>
            </a:r>
            <a:endParaRPr lang="en-US" sz="1000"/>
          </a:p>
        </xdr:txBody>
      </xdr:sp>
      <xdr:sp macro="" textlink="">
        <xdr:nvSpPr>
          <xdr:cNvPr id="5" name="กล่องข้อความ 4">
            <a:extLst>
              <a:ext uri="{FF2B5EF4-FFF2-40B4-BE49-F238E27FC236}">
                <a16:creationId xmlns:a16="http://schemas.microsoft.com/office/drawing/2014/main" id="{1A8CF63E-B6EF-4185-8EAA-3A499B0B74EB}"/>
              </a:ext>
            </a:extLst>
          </xdr:cNvPr>
          <xdr:cNvSpPr txBox="1"/>
        </xdr:nvSpPr>
        <xdr:spPr>
          <a:xfrm>
            <a:off x="685800" y="4591051"/>
            <a:ext cx="1152525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แม่น้ำโขงส่วนที่3</a:t>
            </a:r>
            <a:endParaRPr lang="en-US" sz="1000"/>
          </a:p>
        </xdr:txBody>
      </xdr:sp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628FFE24-7E2F-42A1-A98A-67EEE22C72E6}"/>
              </a:ext>
            </a:extLst>
          </xdr:cNvPr>
          <xdr:cNvSpPr txBox="1"/>
        </xdr:nvSpPr>
        <xdr:spPr>
          <a:xfrm>
            <a:off x="2647950" y="3409951"/>
            <a:ext cx="1152525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แม่น้ำโขงส่วนที่4</a:t>
            </a:r>
            <a:endParaRPr lang="en-US" sz="1000"/>
          </a:p>
        </xdr:txBody>
      </xdr:sp>
      <xdr:sp macro="" textlink="">
        <xdr:nvSpPr>
          <xdr:cNvPr id="7" name="กล่องข้อความ 6">
            <a:extLst>
              <a:ext uri="{FF2B5EF4-FFF2-40B4-BE49-F238E27FC236}">
                <a16:creationId xmlns:a16="http://schemas.microsoft.com/office/drawing/2014/main" id="{15D8C2A2-B4C4-4D8B-BDAC-146C6D6DBE4D}"/>
              </a:ext>
            </a:extLst>
          </xdr:cNvPr>
          <xdr:cNvSpPr txBox="1"/>
        </xdr:nvSpPr>
        <xdr:spPr>
          <a:xfrm>
            <a:off x="3781425" y="4619626"/>
            <a:ext cx="885825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แม่น้ำเลย</a:t>
            </a:r>
            <a:endParaRPr lang="en-US" sz="1000"/>
          </a:p>
        </xdr:txBody>
      </xdr:sp>
      <xdr:sp macro="" textlink="">
        <xdr:nvSpPr>
          <xdr:cNvPr id="8" name="กล่องข้อความ 7">
            <a:extLst>
              <a:ext uri="{FF2B5EF4-FFF2-40B4-BE49-F238E27FC236}">
                <a16:creationId xmlns:a16="http://schemas.microsoft.com/office/drawing/2014/main" id="{5EA178B4-7126-4CEB-8C2A-5EB63BFA46A8}"/>
              </a:ext>
            </a:extLst>
          </xdr:cNvPr>
          <xdr:cNvSpPr txBox="1"/>
        </xdr:nvSpPr>
        <xdr:spPr>
          <a:xfrm>
            <a:off x="5038726" y="4724401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น้ำปวน</a:t>
            </a:r>
            <a:endParaRPr lang="en-US" sz="1000"/>
          </a:p>
        </xdr:txBody>
      </xdr:sp>
      <xdr:sp macro="" textlink="">
        <xdr:nvSpPr>
          <xdr:cNvPr id="9" name="กล่องข้อความ 8">
            <a:extLst>
              <a:ext uri="{FF2B5EF4-FFF2-40B4-BE49-F238E27FC236}">
                <a16:creationId xmlns:a16="http://schemas.microsoft.com/office/drawing/2014/main" id="{2186574B-3349-4EA2-B27D-B7BDB626BD7D}"/>
              </a:ext>
            </a:extLst>
          </xdr:cNvPr>
          <xdr:cNvSpPr txBox="1"/>
        </xdr:nvSpPr>
        <xdr:spPr>
          <a:xfrm>
            <a:off x="2419351" y="4695826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น้ำสาน</a:t>
            </a:r>
            <a:endParaRPr lang="en-US" sz="1000"/>
          </a:p>
        </xdr:txBody>
      </xdr:sp>
      <xdr:sp macro="" textlink="">
        <xdr:nvSpPr>
          <xdr:cNvPr id="10" name="กล่องข้อความ 9">
            <a:extLst>
              <a:ext uri="{FF2B5EF4-FFF2-40B4-BE49-F238E27FC236}">
                <a16:creationId xmlns:a16="http://schemas.microsoft.com/office/drawing/2014/main" id="{00D37970-F134-4268-9AA6-3259E1603DBC}"/>
              </a:ext>
            </a:extLst>
          </xdr:cNvPr>
          <xdr:cNvSpPr txBox="1"/>
        </xdr:nvSpPr>
        <xdr:spPr>
          <a:xfrm>
            <a:off x="1543051" y="5057776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น้ำหมัน</a:t>
            </a:r>
            <a:endParaRPr lang="en-US" sz="1000"/>
          </a:p>
        </xdr:txBody>
      </xdr:sp>
      <xdr:sp macro="" textlink="">
        <xdr:nvSpPr>
          <xdr:cNvPr id="11" name="กล่องข้อความ 10">
            <a:extLst>
              <a:ext uri="{FF2B5EF4-FFF2-40B4-BE49-F238E27FC236}">
                <a16:creationId xmlns:a16="http://schemas.microsoft.com/office/drawing/2014/main" id="{225B3C60-F0BE-4CB1-A4A9-5B3D68AD4C16}"/>
              </a:ext>
            </a:extLst>
          </xdr:cNvPr>
          <xdr:cNvSpPr txBox="1"/>
        </xdr:nvSpPr>
        <xdr:spPr>
          <a:xfrm>
            <a:off x="1638301" y="5924551"/>
            <a:ext cx="523874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น้ำพุง</a:t>
            </a:r>
            <a:endParaRPr lang="en-US" sz="1000"/>
          </a:p>
        </xdr:txBody>
      </xdr:sp>
      <xdr:sp macro="" textlink="">
        <xdr:nvSpPr>
          <xdr:cNvPr id="12" name="กล่องข้อความ 11">
            <a:extLst>
              <a:ext uri="{FF2B5EF4-FFF2-40B4-BE49-F238E27FC236}">
                <a16:creationId xmlns:a16="http://schemas.microsoft.com/office/drawing/2014/main" id="{DC86DADD-E38D-47B5-A9F1-6968EA0D5FA4}"/>
              </a:ext>
            </a:extLst>
          </xdr:cNvPr>
          <xdr:cNvSpPr txBox="1"/>
        </xdr:nvSpPr>
        <xdr:spPr>
          <a:xfrm>
            <a:off x="2333625" y="5819776"/>
            <a:ext cx="885825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ป่าสักตอนบน</a:t>
            </a:r>
            <a:endParaRPr lang="en-US" sz="1000"/>
          </a:p>
        </xdr:txBody>
      </xdr:sp>
      <xdr:sp macro="" textlink="">
        <xdr:nvSpPr>
          <xdr:cNvPr id="13" name="กล่องข้อความ 12">
            <a:extLst>
              <a:ext uri="{FF2B5EF4-FFF2-40B4-BE49-F238E27FC236}">
                <a16:creationId xmlns:a16="http://schemas.microsoft.com/office/drawing/2014/main" id="{CB4027C0-C571-417B-8055-E8F1F39B9780}"/>
              </a:ext>
            </a:extLst>
          </xdr:cNvPr>
          <xdr:cNvSpPr txBox="1"/>
        </xdr:nvSpPr>
        <xdr:spPr>
          <a:xfrm>
            <a:off x="4524376" y="7162801"/>
            <a:ext cx="10477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น้ำพองตอนบน</a:t>
            </a:r>
            <a:endParaRPr lang="en-US" sz="1000"/>
          </a:p>
        </xdr:txBody>
      </xdr:sp>
      <xdr:sp macro="" textlink="">
        <xdr:nvSpPr>
          <xdr:cNvPr id="14" name="กล่องข้อความ 13">
            <a:extLst>
              <a:ext uri="{FF2B5EF4-FFF2-40B4-BE49-F238E27FC236}">
                <a16:creationId xmlns:a16="http://schemas.microsoft.com/office/drawing/2014/main" id="{6DFBFB76-6D77-44EE-9C68-E5E0B3C67743}"/>
              </a:ext>
            </a:extLst>
          </xdr:cNvPr>
          <xdr:cNvSpPr txBox="1"/>
        </xdr:nvSpPr>
        <xdr:spPr>
          <a:xfrm>
            <a:off x="5448301" y="6419851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น้ำพวย</a:t>
            </a:r>
            <a:endParaRPr lang="en-US" sz="1000"/>
          </a:p>
        </xdr:txBody>
      </xdr:sp>
      <xdr:sp macro="" textlink="">
        <xdr:nvSpPr>
          <xdr:cNvPr id="15" name="กล่องข้อความ 14">
            <a:extLst>
              <a:ext uri="{FF2B5EF4-FFF2-40B4-BE49-F238E27FC236}">
                <a16:creationId xmlns:a16="http://schemas.microsoft.com/office/drawing/2014/main" id="{52C1324B-5C6C-489F-A65D-1247C51E8388}"/>
              </a:ext>
            </a:extLst>
          </xdr:cNvPr>
          <xdr:cNvSpPr txBox="1"/>
        </xdr:nvSpPr>
        <xdr:spPr>
          <a:xfrm>
            <a:off x="5695951" y="5362576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พะเนียง</a:t>
            </a:r>
            <a:endParaRPr lang="en-US" sz="1000"/>
          </a:p>
        </xdr:txBody>
      </xdr:sp>
      <xdr:sp macro="" textlink="">
        <xdr:nvSpPr>
          <xdr:cNvPr id="16" name="กล่องข้อความ 15">
            <a:extLst>
              <a:ext uri="{FF2B5EF4-FFF2-40B4-BE49-F238E27FC236}">
                <a16:creationId xmlns:a16="http://schemas.microsoft.com/office/drawing/2014/main" id="{4FCA0B88-000E-45B6-9709-086665FA034E}"/>
              </a:ext>
            </a:extLst>
          </xdr:cNvPr>
          <xdr:cNvSpPr txBox="1"/>
        </xdr:nvSpPr>
        <xdr:spPr>
          <a:xfrm>
            <a:off x="5467351" y="3752851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พะเนียง</a:t>
            </a:r>
            <a:endParaRPr lang="en-US" sz="1000"/>
          </a:p>
        </xdr:txBody>
      </xdr:sp>
      <xdr:sp macro="" textlink="">
        <xdr:nvSpPr>
          <xdr:cNvPr id="17" name="กล่องข้อความ 16">
            <a:extLst>
              <a:ext uri="{FF2B5EF4-FFF2-40B4-BE49-F238E27FC236}">
                <a16:creationId xmlns:a16="http://schemas.microsoft.com/office/drawing/2014/main" id="{13A65785-8316-4C14-94E5-1C99FE958C7B}"/>
              </a:ext>
            </a:extLst>
          </xdr:cNvPr>
          <xdr:cNvSpPr txBox="1"/>
        </xdr:nvSpPr>
        <xdr:spPr>
          <a:xfrm>
            <a:off x="6086476" y="3819526"/>
            <a:ext cx="685800" cy="2571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1000"/>
              <a:t>น้ำโมง</a:t>
            </a:r>
            <a:endParaRPr lang="en-US" sz="10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2</xdr:row>
      <xdr:rowOff>32385</xdr:rowOff>
    </xdr:from>
    <xdr:to>
      <xdr:col>7</xdr:col>
      <xdr:colOff>502920</xdr:colOff>
      <xdr:row>8</xdr:row>
      <xdr:rowOff>238125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D20F29A-85A9-4568-8A44-96B39A6CA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0" y="565785"/>
          <a:ext cx="1615440" cy="18059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16</xdr:row>
      <xdr:rowOff>130764</xdr:rowOff>
    </xdr:from>
    <xdr:to>
      <xdr:col>11</xdr:col>
      <xdr:colOff>80730</xdr:colOff>
      <xdr:row>26</xdr:row>
      <xdr:rowOff>137159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3B68EC1-A05E-4AC2-9C88-E01A5467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397964"/>
          <a:ext cx="5033730" cy="2673395"/>
        </a:xfrm>
        <a:prstGeom prst="rect">
          <a:avLst/>
        </a:prstGeom>
        <a:ln w="190500" cap="sq">
          <a:solidFill>
            <a:srgbClr val="C8C6BD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49;&#3612;&#3609;&#3585;&#3634;&#3619;&#3626;&#3656;&#3591;&#3609;&#3657;&#3635;&#3613;&#3656;&#3634;&#3618;2\&#3649;&#3612;&#3609;&#3626;&#3656;&#3591;&#3609;&#3657;&#3635;&#3620;&#3604;&#3641;&#3613;&#3609;51\dm_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3;&#3626;&#3610;2\d\&#3619;&#3634;&#3618;&#3621;&#3632;&#3648;&#3629;&#3637;&#3618;&#3604;&#3614;&#3639;&#3657;&#3609;&#3607;&#3637;&#3656;&#3650;&#3588;&#3619;&#3591;&#3585;&#3634;&#3619;\Area-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ัวอย่างCwr"/>
      <sheetName val="Evap"/>
      <sheetName val="Rain"/>
      <sheetName val="R_Sta"/>
      <sheetName val="ETo"/>
      <sheetName val="Crop"/>
      <sheetName val="Kc"/>
      <sheetName val="ETo_sta"/>
    </sheetNames>
    <sheetDataSet>
      <sheetData sheetId="0">
        <row r="14">
          <cell r="E14">
            <v>1</v>
          </cell>
        </row>
        <row r="15">
          <cell r="E15">
            <v>2</v>
          </cell>
        </row>
        <row r="16">
          <cell r="E16">
            <v>3</v>
          </cell>
        </row>
        <row r="17">
          <cell r="E17">
            <v>4</v>
          </cell>
        </row>
        <row r="18">
          <cell r="E18">
            <v>5</v>
          </cell>
        </row>
        <row r="19">
          <cell r="E19">
            <v>6</v>
          </cell>
        </row>
        <row r="20">
          <cell r="E20">
            <v>7</v>
          </cell>
        </row>
        <row r="21">
          <cell r="E21">
            <v>8</v>
          </cell>
        </row>
        <row r="22">
          <cell r="E22">
            <v>9</v>
          </cell>
        </row>
        <row r="23">
          <cell r="E23">
            <v>10</v>
          </cell>
        </row>
        <row r="24">
          <cell r="E24">
            <v>11</v>
          </cell>
        </row>
        <row r="25">
          <cell r="E25">
            <v>12</v>
          </cell>
        </row>
        <row r="26">
          <cell r="E26">
            <v>13</v>
          </cell>
        </row>
        <row r="27">
          <cell r="E27">
            <v>14</v>
          </cell>
        </row>
        <row r="28">
          <cell r="E28">
            <v>15</v>
          </cell>
        </row>
        <row r="29">
          <cell r="E29">
            <v>16</v>
          </cell>
        </row>
        <row r="30">
          <cell r="E30">
            <v>17</v>
          </cell>
        </row>
        <row r="31">
          <cell r="E31">
            <v>18</v>
          </cell>
        </row>
        <row r="32">
          <cell r="E32">
            <v>19</v>
          </cell>
        </row>
        <row r="33">
          <cell r="E33">
            <v>20</v>
          </cell>
        </row>
        <row r="34">
          <cell r="E34">
            <v>21</v>
          </cell>
        </row>
        <row r="35">
          <cell r="E35">
            <v>22</v>
          </cell>
        </row>
        <row r="36">
          <cell r="E36">
            <v>23</v>
          </cell>
        </row>
        <row r="37">
          <cell r="E37">
            <v>24</v>
          </cell>
        </row>
        <row r="38">
          <cell r="E38">
            <v>25</v>
          </cell>
        </row>
        <row r="39">
          <cell r="E39">
            <v>26</v>
          </cell>
        </row>
        <row r="40">
          <cell r="E40">
            <v>27</v>
          </cell>
        </row>
        <row r="41">
          <cell r="E41">
            <v>28</v>
          </cell>
        </row>
        <row r="42">
          <cell r="E42">
            <v>29</v>
          </cell>
        </row>
        <row r="43">
          <cell r="E43">
            <v>30</v>
          </cell>
        </row>
        <row r="44">
          <cell r="E44">
            <v>31</v>
          </cell>
        </row>
        <row r="45">
          <cell r="E45">
            <v>32</v>
          </cell>
        </row>
        <row r="46">
          <cell r="E46">
            <v>33</v>
          </cell>
        </row>
        <row r="47">
          <cell r="E47">
            <v>34</v>
          </cell>
        </row>
        <row r="48">
          <cell r="E48">
            <v>35</v>
          </cell>
        </row>
        <row r="49">
          <cell r="E49">
            <v>36</v>
          </cell>
        </row>
        <row r="50">
          <cell r="E50">
            <v>37</v>
          </cell>
        </row>
        <row r="51">
          <cell r="E51">
            <v>38</v>
          </cell>
        </row>
        <row r="52">
          <cell r="E52">
            <v>39</v>
          </cell>
        </row>
        <row r="53">
          <cell r="E53">
            <v>40</v>
          </cell>
        </row>
        <row r="54">
          <cell r="E54">
            <v>41</v>
          </cell>
        </row>
        <row r="55">
          <cell r="E55">
            <v>42</v>
          </cell>
        </row>
        <row r="56">
          <cell r="E56">
            <v>43</v>
          </cell>
        </row>
        <row r="57">
          <cell r="E57">
            <v>44</v>
          </cell>
        </row>
        <row r="58">
          <cell r="E58">
            <v>45</v>
          </cell>
        </row>
        <row r="59">
          <cell r="E59">
            <v>46</v>
          </cell>
        </row>
        <row r="60">
          <cell r="E60">
            <v>47</v>
          </cell>
        </row>
        <row r="61">
          <cell r="E61">
            <v>48</v>
          </cell>
        </row>
        <row r="62">
          <cell r="E62">
            <v>49</v>
          </cell>
        </row>
        <row r="63">
          <cell r="E63">
            <v>50</v>
          </cell>
        </row>
        <row r="64">
          <cell r="E64">
            <v>51</v>
          </cell>
        </row>
        <row r="65">
          <cell r="E65">
            <v>52</v>
          </cell>
        </row>
      </sheetData>
      <sheetData sheetId="1"/>
      <sheetData sheetId="2"/>
      <sheetData sheetId="3"/>
      <sheetData sheetId="4"/>
      <sheetData sheetId="5">
        <row r="3">
          <cell r="B3" t="str">
            <v>ข้าว กข.(นาดำ)</v>
          </cell>
        </row>
        <row r="4">
          <cell r="B4" t="str">
            <v>ข้าว กข.(นาหว่าน)</v>
          </cell>
        </row>
        <row r="5">
          <cell r="B5" t="str">
            <v>พืชไร่ทั่วไป</v>
          </cell>
        </row>
        <row r="6">
          <cell r="B6" t="str">
            <v>ผักทั่วไป</v>
          </cell>
        </row>
        <row r="7">
          <cell r="B7" t="str">
            <v>อ้อย</v>
          </cell>
        </row>
        <row r="8">
          <cell r="B8" t="str">
            <v>ไม้ผลไม้ยืนต้น</v>
          </cell>
        </row>
        <row r="9">
          <cell r="B9" t="str">
            <v>บ่อปลา</v>
          </cell>
        </row>
        <row r="10">
          <cell r="B10" t="str">
            <v>ถั่วเหลือง</v>
          </cell>
        </row>
        <row r="11">
          <cell r="B11" t="str">
            <v>ถั่ว
ลิสง</v>
          </cell>
        </row>
        <row r="12">
          <cell r="B12" t="str">
            <v>ถั่ว
เขียว</v>
          </cell>
        </row>
        <row r="13">
          <cell r="B13" t="str">
            <v>งา</v>
          </cell>
        </row>
        <row r="14">
          <cell r="B14" t="str">
            <v>ยาสูบ</v>
          </cell>
        </row>
        <row r="15">
          <cell r="B15" t="str">
            <v>ทาน
ตะวัน</v>
          </cell>
        </row>
        <row r="16">
          <cell r="B16" t="str">
            <v>แตงโม</v>
          </cell>
        </row>
        <row r="17">
          <cell r="B17" t="str">
            <v>มะเขือเทศ</v>
          </cell>
        </row>
        <row r="18">
          <cell r="B18" t="str">
            <v>หอมหัวใหญ่</v>
          </cell>
        </row>
        <row r="19">
          <cell r="B19" t="str">
            <v>หอม
แดง</v>
          </cell>
        </row>
        <row r="20">
          <cell r="B20" t="str">
            <v>มะระ</v>
          </cell>
        </row>
        <row r="21">
          <cell r="B21" t="str">
            <v>ข้าวโพดเลี้ยงสัตว์</v>
          </cell>
        </row>
        <row r="22">
          <cell r="B22" t="str">
            <v>ข้าวโพดหวาน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0000"/>
      <sheetName val="DETAIL"/>
      <sheetName val="SUM (PROJECT)"/>
      <sheetName val="SUM (Region)"/>
      <sheetName val="SUM (PRVINCE)"/>
      <sheetName val="SUM(PROVINCE)"/>
      <sheetName val="Form"/>
      <sheetName val="Provi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1B89-E979-46D8-B89E-F3E0E12902A2}">
  <sheetPr>
    <tabColor rgb="FFFF0000"/>
  </sheetPr>
  <dimension ref="A1:AD403"/>
  <sheetViews>
    <sheetView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10.33203125" defaultRowHeight="18.75"/>
  <cols>
    <col min="1" max="1" width="7.83203125" style="250" customWidth="1"/>
    <col min="2" max="2" width="31" style="251" customWidth="1"/>
    <col min="3" max="3" width="9.6640625" style="418" customWidth="1"/>
    <col min="4" max="4" width="10.83203125" style="418" customWidth="1"/>
    <col min="5" max="5" width="11.33203125" style="418" customWidth="1"/>
    <col min="6" max="6" width="8.5" style="256" customWidth="1"/>
    <col min="7" max="7" width="10.33203125" style="256" customWidth="1"/>
    <col min="8" max="8" width="10.6640625" style="256" customWidth="1"/>
    <col min="9" max="10" width="9.6640625" style="256" customWidth="1"/>
    <col min="11" max="11" width="9.5" style="256" bestFit="1" customWidth="1"/>
    <col min="12" max="12" width="4.1640625" style="256" customWidth="1"/>
    <col min="13" max="13" width="9.6640625" style="256" customWidth="1"/>
    <col min="14" max="14" width="10.83203125" style="250" customWidth="1"/>
    <col min="15" max="15" width="9.33203125" style="250" customWidth="1"/>
    <col min="16" max="16" width="10.6640625" style="250" customWidth="1"/>
    <col min="17" max="21" width="7.6640625" style="256" customWidth="1"/>
    <col min="22" max="22" width="10.1640625" style="256" customWidth="1"/>
    <col min="23" max="26" width="10.33203125" style="256" hidden="1" customWidth="1"/>
    <col min="27" max="27" width="10.33203125" style="257"/>
    <col min="28" max="28" width="10.33203125" style="258"/>
    <col min="29" max="29" width="21.33203125" style="430" customWidth="1"/>
    <col min="30" max="30" width="8.83203125" style="256" customWidth="1"/>
    <col min="31" max="16384" width="10.33203125" style="256"/>
  </cols>
  <sheetData>
    <row r="1" spans="1:30" ht="31.5" customHeight="1">
      <c r="C1" s="252"/>
      <c r="D1" s="252"/>
      <c r="E1" s="252" t="s">
        <v>183</v>
      </c>
      <c r="F1" s="252"/>
      <c r="G1" s="252"/>
      <c r="H1" s="252"/>
      <c r="I1" s="252"/>
      <c r="J1" s="253"/>
      <c r="K1" s="252"/>
      <c r="L1" s="252"/>
      <c r="M1" s="252"/>
      <c r="N1" s="254"/>
      <c r="O1" s="254"/>
      <c r="P1" s="254"/>
      <c r="Q1" s="255"/>
      <c r="R1" s="256" t="s">
        <v>184</v>
      </c>
      <c r="AC1" s="252"/>
    </row>
    <row r="2" spans="1:30" ht="27" customHeight="1">
      <c r="A2" s="259" t="s">
        <v>106</v>
      </c>
      <c r="B2" s="260" t="s">
        <v>185</v>
      </c>
      <c r="C2" s="261" t="s">
        <v>186</v>
      </c>
      <c r="D2" s="261" t="s">
        <v>187</v>
      </c>
      <c r="E2" s="261" t="s">
        <v>188</v>
      </c>
      <c r="F2" s="261" t="s">
        <v>189</v>
      </c>
      <c r="G2" s="262" t="s">
        <v>190</v>
      </c>
      <c r="H2" s="262" t="s">
        <v>191</v>
      </c>
      <c r="I2" s="263" t="s">
        <v>192</v>
      </c>
      <c r="J2" s="264" t="s">
        <v>16</v>
      </c>
      <c r="K2" s="262" t="s">
        <v>57</v>
      </c>
      <c r="L2" s="262" t="s">
        <v>193</v>
      </c>
      <c r="M2" s="262" t="s">
        <v>194</v>
      </c>
      <c r="N2" s="265" t="s">
        <v>81</v>
      </c>
      <c r="O2" s="265" t="s">
        <v>195</v>
      </c>
      <c r="P2" s="265" t="s">
        <v>82</v>
      </c>
      <c r="Q2" s="265" t="s">
        <v>196</v>
      </c>
      <c r="R2" s="265" t="s">
        <v>197</v>
      </c>
      <c r="S2" s="266" t="s">
        <v>198</v>
      </c>
      <c r="T2" s="266" t="s">
        <v>199</v>
      </c>
      <c r="U2" s="266" t="s">
        <v>200</v>
      </c>
      <c r="V2" s="267" t="s">
        <v>201</v>
      </c>
      <c r="W2" s="268" t="s">
        <v>202</v>
      </c>
      <c r="X2" s="268" t="s">
        <v>203</v>
      </c>
      <c r="Y2" s="268" t="s">
        <v>204</v>
      </c>
      <c r="Z2" s="268" t="s">
        <v>205</v>
      </c>
      <c r="AA2" s="269" t="s">
        <v>206</v>
      </c>
      <c r="AC2" s="270" t="s">
        <v>207</v>
      </c>
      <c r="AD2" s="271" t="s">
        <v>208</v>
      </c>
    </row>
    <row r="3" spans="1:30" ht="27" customHeight="1">
      <c r="A3" s="272"/>
      <c r="B3" s="273"/>
      <c r="C3" s="274"/>
      <c r="D3" s="274"/>
      <c r="E3" s="274"/>
      <c r="F3" s="274"/>
      <c r="G3" s="275"/>
      <c r="H3" s="275"/>
      <c r="I3" s="276"/>
      <c r="J3" s="277"/>
      <c r="K3" s="275"/>
      <c r="L3" s="275"/>
      <c r="M3" s="275"/>
      <c r="N3" s="278"/>
      <c r="O3" s="278"/>
      <c r="P3" s="278"/>
      <c r="Q3" s="278"/>
      <c r="R3" s="278"/>
      <c r="S3" s="279"/>
      <c r="T3" s="279"/>
      <c r="U3" s="279"/>
      <c r="V3" s="280"/>
      <c r="W3" s="268"/>
      <c r="X3" s="268"/>
      <c r="Y3" s="268"/>
      <c r="Z3" s="268"/>
      <c r="AA3" s="269"/>
      <c r="AC3" s="281"/>
      <c r="AD3" s="282"/>
    </row>
    <row r="4" spans="1:30" ht="27" customHeight="1">
      <c r="A4" s="272"/>
      <c r="B4" s="283"/>
      <c r="C4" s="284"/>
      <c r="D4" s="284"/>
      <c r="E4" s="284"/>
      <c r="F4" s="284"/>
      <c r="G4" s="285"/>
      <c r="H4" s="285"/>
      <c r="I4" s="286"/>
      <c r="J4" s="287"/>
      <c r="K4" s="285"/>
      <c r="L4" s="285"/>
      <c r="M4" s="285"/>
      <c r="N4" s="288"/>
      <c r="O4" s="288"/>
      <c r="P4" s="288"/>
      <c r="Q4" s="288"/>
      <c r="R4" s="288"/>
      <c r="S4" s="289"/>
      <c r="T4" s="289"/>
      <c r="U4" s="289"/>
      <c r="V4" s="290"/>
      <c r="W4" s="268"/>
      <c r="X4" s="268"/>
      <c r="Y4" s="268"/>
      <c r="Z4" s="268"/>
      <c r="AA4" s="269"/>
      <c r="AB4" s="291" t="s">
        <v>209</v>
      </c>
      <c r="AC4" s="292"/>
      <c r="AD4" s="293"/>
    </row>
    <row r="5" spans="1:30" s="294" customFormat="1" ht="21" customHeight="1">
      <c r="A5" s="294">
        <v>1</v>
      </c>
      <c r="B5" s="295" t="s">
        <v>210</v>
      </c>
      <c r="C5" s="296" t="s">
        <v>211</v>
      </c>
      <c r="D5" s="297" t="s">
        <v>211</v>
      </c>
      <c r="E5" s="297" t="s">
        <v>212</v>
      </c>
      <c r="F5" s="296" t="s">
        <v>213</v>
      </c>
      <c r="G5" s="298">
        <v>787700</v>
      </c>
      <c r="H5" s="298">
        <v>1935400</v>
      </c>
      <c r="I5" s="298" t="s">
        <v>214</v>
      </c>
      <c r="J5" s="298" t="s">
        <v>215</v>
      </c>
      <c r="K5" s="298" t="s">
        <v>216</v>
      </c>
      <c r="L5" s="299" t="s">
        <v>217</v>
      </c>
      <c r="M5" s="300" t="s">
        <v>218</v>
      </c>
      <c r="N5" s="301">
        <v>576</v>
      </c>
      <c r="O5" s="301">
        <v>576</v>
      </c>
      <c r="P5" s="301">
        <v>0</v>
      </c>
      <c r="Q5" s="301">
        <f>+N5+P5</f>
        <v>576</v>
      </c>
      <c r="R5" s="298">
        <v>2492</v>
      </c>
      <c r="S5" s="298" t="s">
        <v>219</v>
      </c>
      <c r="T5" s="302">
        <v>2</v>
      </c>
      <c r="U5" s="298">
        <v>1</v>
      </c>
      <c r="V5" s="298" t="s">
        <v>220</v>
      </c>
      <c r="W5" s="303">
        <v>7.968</v>
      </c>
      <c r="X5" s="298">
        <v>55</v>
      </c>
      <c r="Y5" s="298">
        <v>18</v>
      </c>
      <c r="Z5" s="298">
        <v>61</v>
      </c>
      <c r="AA5" s="304">
        <v>1</v>
      </c>
      <c r="AB5" s="258" t="str">
        <f>CONCATENATE(S5,T5,U5)</f>
        <v>M21</v>
      </c>
      <c r="AC5" s="305"/>
    </row>
    <row r="6" spans="1:30" s="294" customFormat="1">
      <c r="A6" s="294">
        <v>2</v>
      </c>
      <c r="B6" s="306" t="s">
        <v>221</v>
      </c>
      <c r="C6" s="307" t="s">
        <v>211</v>
      </c>
      <c r="D6" s="308" t="s">
        <v>222</v>
      </c>
      <c r="E6" s="308" t="s">
        <v>223</v>
      </c>
      <c r="F6" s="307" t="s">
        <v>213</v>
      </c>
      <c r="G6" s="302">
        <v>790100</v>
      </c>
      <c r="H6" s="302">
        <v>1949200</v>
      </c>
      <c r="I6" s="302" t="s">
        <v>224</v>
      </c>
      <c r="J6" s="302" t="s">
        <v>215</v>
      </c>
      <c r="K6" s="302" t="s">
        <v>216</v>
      </c>
      <c r="L6" s="309" t="s">
        <v>217</v>
      </c>
      <c r="M6" s="310">
        <v>0.35499999999999998</v>
      </c>
      <c r="N6" s="311">
        <v>603</v>
      </c>
      <c r="O6" s="311">
        <v>603</v>
      </c>
      <c r="P6" s="311">
        <v>0</v>
      </c>
      <c r="Q6" s="311">
        <f t="shared" ref="Q6:Q69" si="0">+N6+P6</f>
        <v>603</v>
      </c>
      <c r="R6" s="302">
        <v>2494</v>
      </c>
      <c r="S6" s="302" t="s">
        <v>219</v>
      </c>
      <c r="T6" s="302">
        <v>1</v>
      </c>
      <c r="U6" s="302">
        <v>1</v>
      </c>
      <c r="V6" s="302" t="s">
        <v>220</v>
      </c>
      <c r="W6" s="312">
        <v>1.99</v>
      </c>
      <c r="X6" s="302">
        <v>13</v>
      </c>
      <c r="Y6" s="302">
        <v>2</v>
      </c>
      <c r="Z6" s="302">
        <v>358</v>
      </c>
      <c r="AA6" s="302">
        <v>1</v>
      </c>
      <c r="AB6" s="258" t="str">
        <f t="shared" ref="AB6:AB69" si="1">CONCATENATE(S6,T6,U6)</f>
        <v>M11</v>
      </c>
      <c r="AC6" s="313"/>
    </row>
    <row r="7" spans="1:30" s="294" customFormat="1">
      <c r="A7" s="294">
        <v>3</v>
      </c>
      <c r="B7" s="306" t="s">
        <v>225</v>
      </c>
      <c r="C7" s="307" t="s">
        <v>226</v>
      </c>
      <c r="D7" s="308" t="s">
        <v>226</v>
      </c>
      <c r="E7" s="308" t="s">
        <v>227</v>
      </c>
      <c r="F7" s="307" t="s">
        <v>213</v>
      </c>
      <c r="G7" s="302">
        <v>754300</v>
      </c>
      <c r="H7" s="302">
        <v>1949400</v>
      </c>
      <c r="I7" s="302" t="s">
        <v>228</v>
      </c>
      <c r="J7" s="314" t="s">
        <v>229</v>
      </c>
      <c r="K7" s="302" t="s">
        <v>216</v>
      </c>
      <c r="L7" s="309" t="s">
        <v>217</v>
      </c>
      <c r="M7" s="310">
        <v>0.66400000000000003</v>
      </c>
      <c r="N7" s="311">
        <v>521</v>
      </c>
      <c r="O7" s="311">
        <v>521</v>
      </c>
      <c r="P7" s="311">
        <v>0</v>
      </c>
      <c r="Q7" s="311">
        <f t="shared" si="0"/>
        <v>521</v>
      </c>
      <c r="R7" s="302">
        <v>2494</v>
      </c>
      <c r="S7" s="302" t="s">
        <v>219</v>
      </c>
      <c r="T7" s="302">
        <v>1</v>
      </c>
      <c r="U7" s="302">
        <v>1</v>
      </c>
      <c r="V7" s="302" t="s">
        <v>220</v>
      </c>
      <c r="W7" s="312">
        <v>2.0750000000000002</v>
      </c>
      <c r="X7" s="302">
        <v>6</v>
      </c>
      <c r="Y7" s="302">
        <v>16</v>
      </c>
      <c r="Z7" s="302">
        <v>154</v>
      </c>
      <c r="AA7" s="302">
        <v>1</v>
      </c>
      <c r="AB7" s="258" t="str">
        <f t="shared" si="1"/>
        <v>M11</v>
      </c>
      <c r="AC7" s="313"/>
    </row>
    <row r="8" spans="1:30" s="294" customFormat="1" ht="21" customHeight="1">
      <c r="A8" s="294">
        <v>4</v>
      </c>
      <c r="B8" s="306" t="s">
        <v>230</v>
      </c>
      <c r="C8" s="307" t="s">
        <v>231</v>
      </c>
      <c r="D8" s="308" t="s">
        <v>231</v>
      </c>
      <c r="E8" s="308" t="s">
        <v>232</v>
      </c>
      <c r="F8" s="307" t="s">
        <v>213</v>
      </c>
      <c r="G8" s="302">
        <v>789800</v>
      </c>
      <c r="H8" s="302">
        <v>1915400</v>
      </c>
      <c r="I8" s="302" t="s">
        <v>214</v>
      </c>
      <c r="J8" s="302" t="s">
        <v>215</v>
      </c>
      <c r="K8" s="302" t="s">
        <v>216</v>
      </c>
      <c r="L8" s="309" t="s">
        <v>217</v>
      </c>
      <c r="M8" s="310">
        <v>1.431</v>
      </c>
      <c r="N8" s="311">
        <v>3689</v>
      </c>
      <c r="O8" s="311">
        <v>3689</v>
      </c>
      <c r="P8" s="311">
        <v>0</v>
      </c>
      <c r="Q8" s="311">
        <f t="shared" si="0"/>
        <v>3689</v>
      </c>
      <c r="R8" s="302">
        <v>2494</v>
      </c>
      <c r="S8" s="302" t="s">
        <v>219</v>
      </c>
      <c r="T8" s="302">
        <v>1</v>
      </c>
      <c r="U8" s="302">
        <v>1</v>
      </c>
      <c r="V8" s="302" t="s">
        <v>220</v>
      </c>
      <c r="W8" s="312">
        <v>8.3680000000000003</v>
      </c>
      <c r="X8" s="302">
        <v>32</v>
      </c>
      <c r="Y8" s="302">
        <v>39</v>
      </c>
      <c r="Z8" s="302">
        <v>236</v>
      </c>
      <c r="AA8" s="302">
        <v>3</v>
      </c>
      <c r="AB8" s="258" t="str">
        <f t="shared" si="1"/>
        <v>M11</v>
      </c>
      <c r="AC8" s="313"/>
    </row>
    <row r="9" spans="1:30" s="294" customFormat="1">
      <c r="A9" s="294">
        <v>5</v>
      </c>
      <c r="B9" s="306" t="s">
        <v>233</v>
      </c>
      <c r="C9" s="307" t="s">
        <v>211</v>
      </c>
      <c r="D9" s="308" t="s">
        <v>211</v>
      </c>
      <c r="E9" s="308" t="s">
        <v>234</v>
      </c>
      <c r="F9" s="307" t="s">
        <v>213</v>
      </c>
      <c r="G9" s="302">
        <v>787300</v>
      </c>
      <c r="H9" s="302">
        <v>1939900</v>
      </c>
      <c r="I9" s="302" t="s">
        <v>224</v>
      </c>
      <c r="J9" s="302" t="s">
        <v>215</v>
      </c>
      <c r="K9" s="302" t="s">
        <v>216</v>
      </c>
      <c r="L9" s="309" t="s">
        <v>217</v>
      </c>
      <c r="M9" s="310">
        <v>1.3640000000000001</v>
      </c>
      <c r="N9" s="311">
        <v>1082</v>
      </c>
      <c r="O9" s="311">
        <v>1082</v>
      </c>
      <c r="P9" s="311">
        <v>0</v>
      </c>
      <c r="Q9" s="311">
        <f t="shared" si="0"/>
        <v>1082</v>
      </c>
      <c r="R9" s="302">
        <v>2499</v>
      </c>
      <c r="S9" s="302" t="s">
        <v>219</v>
      </c>
      <c r="T9" s="302">
        <v>1</v>
      </c>
      <c r="U9" s="302">
        <v>1</v>
      </c>
      <c r="V9" s="302" t="s">
        <v>220</v>
      </c>
      <c r="W9" s="312">
        <v>2.1349999999999998</v>
      </c>
      <c r="X9" s="302">
        <v>33</v>
      </c>
      <c r="Y9" s="302">
        <v>13</v>
      </c>
      <c r="Z9" s="302">
        <v>268</v>
      </c>
      <c r="AA9" s="302">
        <v>1</v>
      </c>
      <c r="AB9" s="258" t="str">
        <f t="shared" si="1"/>
        <v>M11</v>
      </c>
      <c r="AC9" s="313"/>
    </row>
    <row r="10" spans="1:30" s="294" customFormat="1">
      <c r="A10" s="294">
        <v>6</v>
      </c>
      <c r="B10" s="306" t="s">
        <v>235</v>
      </c>
      <c r="C10" s="307" t="s">
        <v>236</v>
      </c>
      <c r="D10" s="308" t="s">
        <v>236</v>
      </c>
      <c r="E10" s="308" t="s">
        <v>237</v>
      </c>
      <c r="F10" s="307" t="s">
        <v>238</v>
      </c>
      <c r="G10" s="302">
        <v>807500</v>
      </c>
      <c r="H10" s="302">
        <v>1869300</v>
      </c>
      <c r="I10" s="302" t="s">
        <v>239</v>
      </c>
      <c r="J10" s="302" t="s">
        <v>240</v>
      </c>
      <c r="K10" s="302" t="s">
        <v>241</v>
      </c>
      <c r="L10" s="309" t="s">
        <v>242</v>
      </c>
      <c r="M10" s="310">
        <v>3.7130000000000001</v>
      </c>
      <c r="N10" s="311">
        <v>2508</v>
      </c>
      <c r="O10" s="311">
        <v>2508</v>
      </c>
      <c r="P10" s="311">
        <v>0</v>
      </c>
      <c r="Q10" s="311">
        <f t="shared" si="0"/>
        <v>2508</v>
      </c>
      <c r="R10" s="302">
        <v>2509</v>
      </c>
      <c r="S10" s="302" t="s">
        <v>219</v>
      </c>
      <c r="T10" s="302">
        <v>1</v>
      </c>
      <c r="U10" s="302">
        <v>1</v>
      </c>
      <c r="V10" s="302" t="s">
        <v>220</v>
      </c>
      <c r="W10" s="312">
        <v>6.04</v>
      </c>
      <c r="X10" s="302">
        <v>58</v>
      </c>
      <c r="Y10" s="302">
        <v>23</v>
      </c>
      <c r="Z10" s="302">
        <v>158</v>
      </c>
      <c r="AA10" s="302">
        <v>3</v>
      </c>
      <c r="AB10" s="258" t="str">
        <f t="shared" si="1"/>
        <v>M11</v>
      </c>
      <c r="AC10" s="313"/>
    </row>
    <row r="11" spans="1:30" s="294" customFormat="1" ht="21" customHeight="1">
      <c r="A11" s="294">
        <v>7</v>
      </c>
      <c r="B11" s="306" t="s">
        <v>243</v>
      </c>
      <c r="C11" s="307" t="s">
        <v>211</v>
      </c>
      <c r="D11" s="308" t="s">
        <v>244</v>
      </c>
      <c r="E11" s="308" t="s">
        <v>245</v>
      </c>
      <c r="F11" s="307" t="s">
        <v>213</v>
      </c>
      <c r="G11" s="302">
        <v>780300</v>
      </c>
      <c r="H11" s="302">
        <v>1957800</v>
      </c>
      <c r="I11" s="302" t="s">
        <v>224</v>
      </c>
      <c r="J11" s="302" t="s">
        <v>215</v>
      </c>
      <c r="K11" s="302" t="s">
        <v>216</v>
      </c>
      <c r="L11" s="309" t="s">
        <v>217</v>
      </c>
      <c r="M11" s="310">
        <v>2.73</v>
      </c>
      <c r="N11" s="311">
        <v>757</v>
      </c>
      <c r="O11" s="311">
        <v>757</v>
      </c>
      <c r="P11" s="311">
        <v>0</v>
      </c>
      <c r="Q11" s="311">
        <f t="shared" si="0"/>
        <v>757</v>
      </c>
      <c r="R11" s="302">
        <v>2511</v>
      </c>
      <c r="S11" s="302" t="s">
        <v>219</v>
      </c>
      <c r="T11" s="302">
        <v>1</v>
      </c>
      <c r="U11" s="302">
        <v>1</v>
      </c>
      <c r="V11" s="302" t="s">
        <v>220</v>
      </c>
      <c r="W11" s="312">
        <v>4.3470000000000004</v>
      </c>
      <c r="X11" s="302">
        <v>59</v>
      </c>
      <c r="Y11" s="302">
        <v>27</v>
      </c>
      <c r="Z11" s="302">
        <v>97</v>
      </c>
      <c r="AA11" s="302">
        <v>1</v>
      </c>
      <c r="AB11" s="258" t="str">
        <f t="shared" si="1"/>
        <v>M11</v>
      </c>
      <c r="AC11" s="313"/>
    </row>
    <row r="12" spans="1:30" s="294" customFormat="1">
      <c r="A12" s="294">
        <v>8</v>
      </c>
      <c r="B12" s="306" t="s">
        <v>246</v>
      </c>
      <c r="C12" s="314" t="s">
        <v>211</v>
      </c>
      <c r="D12" s="314" t="s">
        <v>247</v>
      </c>
      <c r="E12" s="314" t="s">
        <v>247</v>
      </c>
      <c r="F12" s="314" t="s">
        <v>213</v>
      </c>
      <c r="G12" s="314">
        <v>788200</v>
      </c>
      <c r="H12" s="314">
        <v>1945400</v>
      </c>
      <c r="I12" s="314" t="s">
        <v>224</v>
      </c>
      <c r="J12" s="302" t="s">
        <v>215</v>
      </c>
      <c r="K12" s="315" t="s">
        <v>216</v>
      </c>
      <c r="L12" s="309" t="s">
        <v>217</v>
      </c>
      <c r="M12" s="310">
        <v>5.0000000000000001E-3</v>
      </c>
      <c r="N12" s="311">
        <v>0</v>
      </c>
      <c r="O12" s="311">
        <v>0</v>
      </c>
      <c r="P12" s="311">
        <v>0</v>
      </c>
      <c r="Q12" s="311">
        <f t="shared" si="0"/>
        <v>0</v>
      </c>
      <c r="R12" s="314">
        <v>2520</v>
      </c>
      <c r="S12" s="302" t="s">
        <v>248</v>
      </c>
      <c r="T12" s="302">
        <v>4</v>
      </c>
      <c r="U12" s="302">
        <v>2</v>
      </c>
      <c r="V12" s="314"/>
      <c r="W12" s="302"/>
      <c r="X12" s="302"/>
      <c r="Y12" s="302"/>
      <c r="Z12" s="302"/>
      <c r="AA12" s="302">
        <v>1</v>
      </c>
      <c r="AB12" s="258" t="str">
        <f t="shared" si="1"/>
        <v>S42</v>
      </c>
      <c r="AC12" s="313"/>
      <c r="AD12" s="294" t="s">
        <v>249</v>
      </c>
    </row>
    <row r="13" spans="1:30" s="294" customFormat="1">
      <c r="A13" s="294">
        <v>9</v>
      </c>
      <c r="B13" s="306" t="s">
        <v>250</v>
      </c>
      <c r="C13" s="316" t="s">
        <v>231</v>
      </c>
      <c r="D13" s="316" t="s">
        <v>251</v>
      </c>
      <c r="E13" s="316" t="s">
        <v>251</v>
      </c>
      <c r="F13" s="315" t="s">
        <v>213</v>
      </c>
      <c r="G13" s="315">
        <v>794100</v>
      </c>
      <c r="H13" s="315">
        <v>1921500</v>
      </c>
      <c r="I13" s="317" t="s">
        <v>252</v>
      </c>
      <c r="J13" s="314" t="s">
        <v>215</v>
      </c>
      <c r="K13" s="315" t="s">
        <v>216</v>
      </c>
      <c r="L13" s="309" t="s">
        <v>217</v>
      </c>
      <c r="M13" s="318">
        <v>0</v>
      </c>
      <c r="N13" s="311">
        <v>2020</v>
      </c>
      <c r="O13" s="311">
        <v>0</v>
      </c>
      <c r="P13" s="311">
        <v>0</v>
      </c>
      <c r="Q13" s="311">
        <f t="shared" si="0"/>
        <v>2020</v>
      </c>
      <c r="R13" s="319">
        <v>2520</v>
      </c>
      <c r="S13" s="302" t="s">
        <v>248</v>
      </c>
      <c r="T13" s="302">
        <v>3</v>
      </c>
      <c r="U13" s="302">
        <v>2</v>
      </c>
      <c r="V13" s="319"/>
      <c r="W13" s="302"/>
      <c r="X13" s="302"/>
      <c r="Y13" s="302"/>
      <c r="Z13" s="302"/>
      <c r="AA13" s="302">
        <v>3</v>
      </c>
      <c r="AB13" s="258" t="str">
        <f t="shared" si="1"/>
        <v>S32</v>
      </c>
      <c r="AC13" s="313"/>
    </row>
    <row r="14" spans="1:30" s="294" customFormat="1" ht="21" customHeight="1">
      <c r="A14" s="294">
        <v>10</v>
      </c>
      <c r="B14" s="306" t="s">
        <v>253</v>
      </c>
      <c r="C14" s="314" t="s">
        <v>254</v>
      </c>
      <c r="D14" s="314" t="s">
        <v>255</v>
      </c>
      <c r="E14" s="314" t="s">
        <v>256</v>
      </c>
      <c r="F14" s="314" t="s">
        <v>213</v>
      </c>
      <c r="G14" s="314">
        <v>789980</v>
      </c>
      <c r="H14" s="314">
        <v>1884328</v>
      </c>
      <c r="I14" s="314" t="s">
        <v>257</v>
      </c>
      <c r="J14" s="314" t="s">
        <v>258</v>
      </c>
      <c r="K14" s="315" t="s">
        <v>216</v>
      </c>
      <c r="L14" s="309" t="s">
        <v>217</v>
      </c>
      <c r="M14" s="310">
        <v>0.113</v>
      </c>
      <c r="N14" s="311">
        <v>0</v>
      </c>
      <c r="O14" s="311">
        <v>0</v>
      </c>
      <c r="P14" s="311">
        <v>500</v>
      </c>
      <c r="Q14" s="311">
        <f t="shared" si="0"/>
        <v>500</v>
      </c>
      <c r="R14" s="314">
        <v>2520</v>
      </c>
      <c r="S14" s="302" t="s">
        <v>248</v>
      </c>
      <c r="T14" s="302">
        <v>1</v>
      </c>
      <c r="U14" s="302">
        <v>2</v>
      </c>
      <c r="V14" s="314"/>
      <c r="W14" s="302"/>
      <c r="X14" s="302"/>
      <c r="Y14" s="302"/>
      <c r="Z14" s="302"/>
      <c r="AA14" s="302">
        <v>3</v>
      </c>
      <c r="AB14" s="258" t="str">
        <f t="shared" si="1"/>
        <v>S12</v>
      </c>
      <c r="AC14" s="313"/>
    </row>
    <row r="15" spans="1:30" s="294" customFormat="1">
      <c r="A15" s="294">
        <v>11</v>
      </c>
      <c r="B15" s="306" t="s">
        <v>259</v>
      </c>
      <c r="C15" s="314" t="s">
        <v>211</v>
      </c>
      <c r="D15" s="314" t="s">
        <v>211</v>
      </c>
      <c r="E15" s="314" t="s">
        <v>260</v>
      </c>
      <c r="F15" s="314" t="s">
        <v>213</v>
      </c>
      <c r="G15" s="314">
        <v>786000</v>
      </c>
      <c r="H15" s="314">
        <v>1943500</v>
      </c>
      <c r="I15" s="314" t="s">
        <v>224</v>
      </c>
      <c r="J15" s="302" t="s">
        <v>215</v>
      </c>
      <c r="K15" s="315" t="s">
        <v>216</v>
      </c>
      <c r="L15" s="309" t="s">
        <v>217</v>
      </c>
      <c r="M15" s="310">
        <v>0</v>
      </c>
      <c r="N15" s="311">
        <v>0</v>
      </c>
      <c r="O15" s="311">
        <v>0</v>
      </c>
      <c r="P15" s="311">
        <v>600</v>
      </c>
      <c r="Q15" s="311">
        <f t="shared" si="0"/>
        <v>600</v>
      </c>
      <c r="R15" s="314">
        <v>2521</v>
      </c>
      <c r="S15" s="302" t="s">
        <v>248</v>
      </c>
      <c r="T15" s="302">
        <v>2</v>
      </c>
      <c r="U15" s="302">
        <v>2</v>
      </c>
      <c r="V15" s="314"/>
      <c r="W15" s="302"/>
      <c r="X15" s="302"/>
      <c r="Y15" s="302"/>
      <c r="Z15" s="302"/>
      <c r="AA15" s="302">
        <v>1</v>
      </c>
      <c r="AB15" s="258" t="str">
        <f t="shared" si="1"/>
        <v>S22</v>
      </c>
      <c r="AC15" s="313"/>
    </row>
    <row r="16" spans="1:30" s="294" customFormat="1">
      <c r="A16" s="294">
        <v>12</v>
      </c>
      <c r="B16" s="306" t="s">
        <v>261</v>
      </c>
      <c r="C16" s="314" t="s">
        <v>231</v>
      </c>
      <c r="D16" s="314" t="s">
        <v>262</v>
      </c>
      <c r="E16" s="314" t="s">
        <v>263</v>
      </c>
      <c r="F16" s="314" t="s">
        <v>213</v>
      </c>
      <c r="G16" s="314">
        <v>793800</v>
      </c>
      <c r="H16" s="314">
        <v>1911200</v>
      </c>
      <c r="I16" s="314" t="s">
        <v>252</v>
      </c>
      <c r="J16" s="314" t="s">
        <v>215</v>
      </c>
      <c r="K16" s="315" t="s">
        <v>216</v>
      </c>
      <c r="L16" s="309" t="s">
        <v>217</v>
      </c>
      <c r="M16" s="310">
        <v>0</v>
      </c>
      <c r="N16" s="311">
        <v>0</v>
      </c>
      <c r="O16" s="311">
        <v>0</v>
      </c>
      <c r="P16" s="311">
        <v>600</v>
      </c>
      <c r="Q16" s="311">
        <f t="shared" si="0"/>
        <v>600</v>
      </c>
      <c r="R16" s="314">
        <v>2521</v>
      </c>
      <c r="S16" s="302" t="s">
        <v>248</v>
      </c>
      <c r="T16" s="302">
        <v>2</v>
      </c>
      <c r="U16" s="302">
        <v>2</v>
      </c>
      <c r="V16" s="314"/>
      <c r="W16" s="302"/>
      <c r="X16" s="302"/>
      <c r="Y16" s="302"/>
      <c r="Z16" s="302"/>
      <c r="AA16" s="302">
        <v>3</v>
      </c>
      <c r="AB16" s="258" t="str">
        <f t="shared" si="1"/>
        <v>S22</v>
      </c>
      <c r="AC16" s="313"/>
    </row>
    <row r="17" spans="1:29" s="294" customFormat="1" ht="21" customHeight="1">
      <c r="A17" s="294">
        <v>13</v>
      </c>
      <c r="B17" s="306" t="s">
        <v>264</v>
      </c>
      <c r="C17" s="314" t="s">
        <v>231</v>
      </c>
      <c r="D17" s="314" t="s">
        <v>265</v>
      </c>
      <c r="E17" s="314" t="s">
        <v>266</v>
      </c>
      <c r="F17" s="314" t="s">
        <v>213</v>
      </c>
      <c r="G17" s="314">
        <v>779500</v>
      </c>
      <c r="H17" s="314">
        <v>1911700</v>
      </c>
      <c r="I17" s="314" t="s">
        <v>214</v>
      </c>
      <c r="J17" s="314" t="s">
        <v>215</v>
      </c>
      <c r="K17" s="315" t="s">
        <v>216</v>
      </c>
      <c r="L17" s="309" t="s">
        <v>217</v>
      </c>
      <c r="M17" s="310">
        <v>0</v>
      </c>
      <c r="N17" s="311">
        <v>0</v>
      </c>
      <c r="O17" s="311">
        <v>0</v>
      </c>
      <c r="P17" s="311">
        <v>500</v>
      </c>
      <c r="Q17" s="311">
        <f t="shared" si="0"/>
        <v>500</v>
      </c>
      <c r="R17" s="314">
        <v>2521</v>
      </c>
      <c r="S17" s="302" t="s">
        <v>248</v>
      </c>
      <c r="T17" s="302">
        <v>2</v>
      </c>
      <c r="U17" s="302">
        <v>2</v>
      </c>
      <c r="V17" s="314"/>
      <c r="W17" s="302"/>
      <c r="X17" s="302"/>
      <c r="Y17" s="302"/>
      <c r="Z17" s="302"/>
      <c r="AA17" s="302">
        <v>3</v>
      </c>
      <c r="AB17" s="258" t="str">
        <f t="shared" si="1"/>
        <v>S22</v>
      </c>
      <c r="AC17" s="313"/>
    </row>
    <row r="18" spans="1:29" s="294" customFormat="1">
      <c r="A18" s="294">
        <v>14</v>
      </c>
      <c r="B18" s="306" t="s">
        <v>267</v>
      </c>
      <c r="C18" s="314" t="s">
        <v>268</v>
      </c>
      <c r="D18" s="314" t="s">
        <v>269</v>
      </c>
      <c r="E18" s="314" t="s">
        <v>270</v>
      </c>
      <c r="F18" s="314" t="s">
        <v>213</v>
      </c>
      <c r="G18" s="314">
        <v>737300</v>
      </c>
      <c r="H18" s="314">
        <v>1932000</v>
      </c>
      <c r="I18" s="314" t="s">
        <v>271</v>
      </c>
      <c r="J18" s="314" t="s">
        <v>272</v>
      </c>
      <c r="K18" s="315" t="s">
        <v>216</v>
      </c>
      <c r="L18" s="309" t="s">
        <v>217</v>
      </c>
      <c r="M18" s="310">
        <v>0</v>
      </c>
      <c r="N18" s="311">
        <v>0</v>
      </c>
      <c r="O18" s="320">
        <v>0</v>
      </c>
      <c r="P18" s="311">
        <v>500</v>
      </c>
      <c r="Q18" s="311">
        <f t="shared" si="0"/>
        <v>500</v>
      </c>
      <c r="R18" s="314">
        <v>2521</v>
      </c>
      <c r="S18" s="302" t="s">
        <v>248</v>
      </c>
      <c r="T18" s="302">
        <v>2</v>
      </c>
      <c r="U18" s="302">
        <v>2</v>
      </c>
      <c r="V18" s="314"/>
      <c r="W18" s="302"/>
      <c r="X18" s="302"/>
      <c r="Y18" s="302"/>
      <c r="Z18" s="302"/>
      <c r="AA18" s="321">
        <v>4</v>
      </c>
      <c r="AB18" s="258" t="str">
        <f t="shared" si="1"/>
        <v>S22</v>
      </c>
      <c r="AC18" s="313"/>
    </row>
    <row r="19" spans="1:29" s="294" customFormat="1">
      <c r="A19" s="294">
        <v>15</v>
      </c>
      <c r="B19" s="306" t="s">
        <v>273</v>
      </c>
      <c r="C19" s="314" t="s">
        <v>274</v>
      </c>
      <c r="D19" s="314" t="s">
        <v>275</v>
      </c>
      <c r="E19" s="314" t="s">
        <v>275</v>
      </c>
      <c r="F19" s="314" t="s">
        <v>213</v>
      </c>
      <c r="G19" s="314">
        <v>790400</v>
      </c>
      <c r="H19" s="314">
        <v>1965300</v>
      </c>
      <c r="I19" s="314" t="s">
        <v>276</v>
      </c>
      <c r="J19" s="314" t="s">
        <v>215</v>
      </c>
      <c r="K19" s="315" t="s">
        <v>216</v>
      </c>
      <c r="L19" s="309" t="s">
        <v>217</v>
      </c>
      <c r="M19" s="310">
        <v>0</v>
      </c>
      <c r="N19" s="311">
        <v>0</v>
      </c>
      <c r="O19" s="320">
        <v>0</v>
      </c>
      <c r="P19" s="311">
        <v>500</v>
      </c>
      <c r="Q19" s="311">
        <f t="shared" si="0"/>
        <v>500</v>
      </c>
      <c r="R19" s="314">
        <v>2521</v>
      </c>
      <c r="S19" s="302" t="s">
        <v>248</v>
      </c>
      <c r="T19" s="302">
        <v>2</v>
      </c>
      <c r="U19" s="302">
        <v>2</v>
      </c>
      <c r="V19" s="314"/>
      <c r="W19" s="302"/>
      <c r="X19" s="302"/>
      <c r="Y19" s="302"/>
      <c r="Z19" s="302"/>
      <c r="AA19" s="302">
        <v>3</v>
      </c>
      <c r="AB19" s="258" t="str">
        <f t="shared" si="1"/>
        <v>S22</v>
      </c>
      <c r="AC19" s="313"/>
    </row>
    <row r="20" spans="1:29" s="294" customFormat="1" ht="21" customHeight="1">
      <c r="A20" s="294">
        <v>16</v>
      </c>
      <c r="B20" s="306" t="s">
        <v>277</v>
      </c>
      <c r="C20" s="314" t="s">
        <v>211</v>
      </c>
      <c r="D20" s="314" t="s">
        <v>278</v>
      </c>
      <c r="E20" s="314" t="s">
        <v>279</v>
      </c>
      <c r="F20" s="314" t="s">
        <v>280</v>
      </c>
      <c r="G20" s="314">
        <v>802800</v>
      </c>
      <c r="H20" s="314">
        <v>1928400</v>
      </c>
      <c r="I20" s="314" t="s">
        <v>252</v>
      </c>
      <c r="J20" s="302" t="s">
        <v>215</v>
      </c>
      <c r="K20" s="315" t="s">
        <v>216</v>
      </c>
      <c r="L20" s="309" t="s">
        <v>217</v>
      </c>
      <c r="M20" s="310">
        <v>7.0000000000000007E-2</v>
      </c>
      <c r="N20" s="311">
        <v>0</v>
      </c>
      <c r="O20" s="320">
        <v>0</v>
      </c>
      <c r="P20" s="311">
        <v>500</v>
      </c>
      <c r="Q20" s="311">
        <f t="shared" si="0"/>
        <v>500</v>
      </c>
      <c r="R20" s="314">
        <v>2521</v>
      </c>
      <c r="S20" s="302" t="s">
        <v>248</v>
      </c>
      <c r="T20" s="302">
        <v>1</v>
      </c>
      <c r="U20" s="302">
        <v>2</v>
      </c>
      <c r="V20" s="314"/>
      <c r="W20" s="302"/>
      <c r="X20" s="302"/>
      <c r="Y20" s="302"/>
      <c r="Z20" s="302"/>
      <c r="AA20" s="302">
        <v>3</v>
      </c>
      <c r="AB20" s="258" t="str">
        <f t="shared" si="1"/>
        <v>S12</v>
      </c>
      <c r="AC20" s="313"/>
    </row>
    <row r="21" spans="1:29" s="294" customFormat="1">
      <c r="A21" s="294">
        <v>17</v>
      </c>
      <c r="B21" s="306" t="s">
        <v>281</v>
      </c>
      <c r="C21" s="314" t="s">
        <v>268</v>
      </c>
      <c r="D21" s="314" t="s">
        <v>282</v>
      </c>
      <c r="E21" s="314" t="s">
        <v>283</v>
      </c>
      <c r="F21" s="314" t="s">
        <v>213</v>
      </c>
      <c r="G21" s="314">
        <v>736700</v>
      </c>
      <c r="H21" s="314">
        <v>1922600</v>
      </c>
      <c r="I21" s="314" t="s">
        <v>271</v>
      </c>
      <c r="J21" s="314" t="s">
        <v>272</v>
      </c>
      <c r="K21" s="315" t="s">
        <v>216</v>
      </c>
      <c r="L21" s="309" t="s">
        <v>217</v>
      </c>
      <c r="M21" s="310">
        <v>0.1</v>
      </c>
      <c r="N21" s="311">
        <v>0</v>
      </c>
      <c r="O21" s="320">
        <v>0</v>
      </c>
      <c r="P21" s="311">
        <v>300</v>
      </c>
      <c r="Q21" s="311">
        <f t="shared" si="0"/>
        <v>300</v>
      </c>
      <c r="R21" s="314">
        <v>2521</v>
      </c>
      <c r="S21" s="302" t="s">
        <v>248</v>
      </c>
      <c r="T21" s="302">
        <v>1</v>
      </c>
      <c r="U21" s="302">
        <v>2</v>
      </c>
      <c r="V21" s="314"/>
      <c r="W21" s="302"/>
      <c r="X21" s="302"/>
      <c r="Y21" s="302"/>
      <c r="Z21" s="302"/>
      <c r="AA21" s="321">
        <v>4</v>
      </c>
      <c r="AB21" s="258" t="str">
        <f t="shared" si="1"/>
        <v>S12</v>
      </c>
      <c r="AC21" s="313"/>
    </row>
    <row r="22" spans="1:29" s="294" customFormat="1">
      <c r="A22" s="294">
        <v>18</v>
      </c>
      <c r="B22" s="306" t="s">
        <v>284</v>
      </c>
      <c r="C22" s="314" t="s">
        <v>268</v>
      </c>
      <c r="D22" s="314" t="s">
        <v>282</v>
      </c>
      <c r="E22" s="314" t="s">
        <v>282</v>
      </c>
      <c r="F22" s="314" t="s">
        <v>213</v>
      </c>
      <c r="G22" s="314">
        <v>737000</v>
      </c>
      <c r="H22" s="314">
        <v>1920000</v>
      </c>
      <c r="I22" s="314" t="s">
        <v>271</v>
      </c>
      <c r="J22" s="314" t="s">
        <v>285</v>
      </c>
      <c r="K22" s="315" t="s">
        <v>216</v>
      </c>
      <c r="L22" s="309" t="s">
        <v>217</v>
      </c>
      <c r="M22" s="310">
        <v>0.08</v>
      </c>
      <c r="N22" s="311">
        <v>0</v>
      </c>
      <c r="O22" s="320">
        <v>0</v>
      </c>
      <c r="P22" s="311">
        <v>300</v>
      </c>
      <c r="Q22" s="311">
        <f t="shared" si="0"/>
        <v>300</v>
      </c>
      <c r="R22" s="314">
        <v>2521</v>
      </c>
      <c r="S22" s="302" t="s">
        <v>248</v>
      </c>
      <c r="T22" s="302">
        <v>1</v>
      </c>
      <c r="U22" s="302">
        <v>2</v>
      </c>
      <c r="V22" s="314"/>
      <c r="W22" s="302"/>
      <c r="X22" s="302"/>
      <c r="Y22" s="302"/>
      <c r="Z22" s="302"/>
      <c r="AA22" s="321">
        <v>4</v>
      </c>
      <c r="AB22" s="258" t="str">
        <f t="shared" si="1"/>
        <v>S12</v>
      </c>
      <c r="AC22" s="313"/>
    </row>
    <row r="23" spans="1:29" s="294" customFormat="1" ht="21" customHeight="1">
      <c r="A23" s="294">
        <v>19</v>
      </c>
      <c r="B23" s="306" t="s">
        <v>286</v>
      </c>
      <c r="C23" s="314" t="s">
        <v>287</v>
      </c>
      <c r="D23" s="314" t="s">
        <v>288</v>
      </c>
      <c r="E23" s="314" t="s">
        <v>289</v>
      </c>
      <c r="F23" s="314" t="s">
        <v>290</v>
      </c>
      <c r="G23" s="314">
        <v>787300</v>
      </c>
      <c r="H23" s="314">
        <v>1897100</v>
      </c>
      <c r="I23" s="314" t="s">
        <v>257</v>
      </c>
      <c r="J23" s="314" t="s">
        <v>215</v>
      </c>
      <c r="K23" s="315" t="s">
        <v>216</v>
      </c>
      <c r="L23" s="309" t="s">
        <v>217</v>
      </c>
      <c r="M23" s="310">
        <v>0.2</v>
      </c>
      <c r="N23" s="311">
        <v>0</v>
      </c>
      <c r="O23" s="320">
        <v>0</v>
      </c>
      <c r="P23" s="311">
        <v>200</v>
      </c>
      <c r="Q23" s="311">
        <f t="shared" si="0"/>
        <v>200</v>
      </c>
      <c r="R23" s="314">
        <v>2521</v>
      </c>
      <c r="S23" s="302" t="s">
        <v>248</v>
      </c>
      <c r="T23" s="302">
        <v>1</v>
      </c>
      <c r="U23" s="302">
        <v>2</v>
      </c>
      <c r="V23" s="314"/>
      <c r="W23" s="302"/>
      <c r="X23" s="302"/>
      <c r="Y23" s="302"/>
      <c r="Z23" s="302"/>
      <c r="AA23" s="302">
        <v>3</v>
      </c>
      <c r="AB23" s="258" t="str">
        <f t="shared" si="1"/>
        <v>S12</v>
      </c>
      <c r="AC23" s="313"/>
    </row>
    <row r="24" spans="1:29" s="294" customFormat="1">
      <c r="A24" s="294">
        <v>20</v>
      </c>
      <c r="B24" s="306" t="s">
        <v>291</v>
      </c>
      <c r="C24" s="314" t="s">
        <v>287</v>
      </c>
      <c r="D24" s="314" t="s">
        <v>288</v>
      </c>
      <c r="E24" s="314" t="s">
        <v>288</v>
      </c>
      <c r="F24" s="314" t="s">
        <v>290</v>
      </c>
      <c r="G24" s="314">
        <v>788300</v>
      </c>
      <c r="H24" s="314">
        <v>1896000</v>
      </c>
      <c r="I24" s="314" t="s">
        <v>257</v>
      </c>
      <c r="J24" s="314" t="s">
        <v>215</v>
      </c>
      <c r="K24" s="315" t="s">
        <v>216</v>
      </c>
      <c r="L24" s="309" t="s">
        <v>217</v>
      </c>
      <c r="M24" s="310">
        <v>0.41199999999999998</v>
      </c>
      <c r="N24" s="311">
        <v>0</v>
      </c>
      <c r="O24" s="320">
        <v>0</v>
      </c>
      <c r="P24" s="311">
        <v>500</v>
      </c>
      <c r="Q24" s="311">
        <f t="shared" si="0"/>
        <v>500</v>
      </c>
      <c r="R24" s="314">
        <v>2521</v>
      </c>
      <c r="S24" s="302" t="s">
        <v>248</v>
      </c>
      <c r="T24" s="302">
        <v>1</v>
      </c>
      <c r="U24" s="302">
        <v>2</v>
      </c>
      <c r="V24" s="314"/>
      <c r="W24" s="302"/>
      <c r="X24" s="302"/>
      <c r="Y24" s="302"/>
      <c r="Z24" s="302"/>
      <c r="AA24" s="302">
        <v>4</v>
      </c>
      <c r="AB24" s="258" t="str">
        <f t="shared" si="1"/>
        <v>S12</v>
      </c>
      <c r="AC24" s="313"/>
    </row>
    <row r="25" spans="1:29" s="294" customFormat="1">
      <c r="A25" s="294">
        <v>21</v>
      </c>
      <c r="B25" s="306" t="s">
        <v>292</v>
      </c>
      <c r="C25" s="314" t="s">
        <v>231</v>
      </c>
      <c r="D25" s="314" t="s">
        <v>293</v>
      </c>
      <c r="E25" s="314" t="s">
        <v>294</v>
      </c>
      <c r="F25" s="314" t="s">
        <v>213</v>
      </c>
      <c r="G25" s="314">
        <v>810730</v>
      </c>
      <c r="H25" s="314">
        <v>1899805</v>
      </c>
      <c r="I25" s="314" t="s">
        <v>295</v>
      </c>
      <c r="J25" s="302" t="s">
        <v>258</v>
      </c>
      <c r="K25" s="315" t="s">
        <v>216</v>
      </c>
      <c r="L25" s="309" t="s">
        <v>217</v>
      </c>
      <c r="M25" s="310">
        <v>0.47499999999999998</v>
      </c>
      <c r="N25" s="311">
        <v>0</v>
      </c>
      <c r="O25" s="320">
        <v>0</v>
      </c>
      <c r="P25" s="311">
        <v>800</v>
      </c>
      <c r="Q25" s="311">
        <f t="shared" si="0"/>
        <v>800</v>
      </c>
      <c r="R25" s="314">
        <v>2521</v>
      </c>
      <c r="S25" s="302" t="s">
        <v>248</v>
      </c>
      <c r="T25" s="302">
        <v>1</v>
      </c>
      <c r="U25" s="302">
        <v>2</v>
      </c>
      <c r="V25" s="314"/>
      <c r="W25" s="302"/>
      <c r="X25" s="302"/>
      <c r="Y25" s="302"/>
      <c r="Z25" s="302"/>
      <c r="AA25" s="302">
        <v>3</v>
      </c>
      <c r="AB25" s="258" t="str">
        <f t="shared" si="1"/>
        <v>S12</v>
      </c>
      <c r="AC25" s="313"/>
    </row>
    <row r="26" spans="1:29" s="294" customFormat="1" ht="21" customHeight="1">
      <c r="A26" s="294">
        <v>22</v>
      </c>
      <c r="B26" s="306" t="s">
        <v>296</v>
      </c>
      <c r="C26" s="314" t="s">
        <v>254</v>
      </c>
      <c r="D26" s="314" t="s">
        <v>254</v>
      </c>
      <c r="E26" s="314" t="s">
        <v>297</v>
      </c>
      <c r="F26" s="314" t="s">
        <v>238</v>
      </c>
      <c r="G26" s="314">
        <v>801700</v>
      </c>
      <c r="H26" s="314">
        <v>1896100</v>
      </c>
      <c r="I26" s="314" t="s">
        <v>295</v>
      </c>
      <c r="J26" s="314" t="s">
        <v>258</v>
      </c>
      <c r="K26" s="315" t="s">
        <v>216</v>
      </c>
      <c r="L26" s="309" t="s">
        <v>217</v>
      </c>
      <c r="M26" s="310">
        <v>0.3</v>
      </c>
      <c r="N26" s="311">
        <v>0</v>
      </c>
      <c r="O26" s="320">
        <v>0</v>
      </c>
      <c r="P26" s="311">
        <v>3000</v>
      </c>
      <c r="Q26" s="311">
        <f t="shared" si="0"/>
        <v>3000</v>
      </c>
      <c r="R26" s="314">
        <v>2522</v>
      </c>
      <c r="S26" s="302" t="s">
        <v>248</v>
      </c>
      <c r="T26" s="302">
        <v>1</v>
      </c>
      <c r="U26" s="302">
        <v>2</v>
      </c>
      <c r="V26" s="314"/>
      <c r="W26" s="302"/>
      <c r="X26" s="302"/>
      <c r="Y26" s="302"/>
      <c r="Z26" s="302"/>
      <c r="AA26" s="302">
        <v>3</v>
      </c>
      <c r="AB26" s="258" t="str">
        <f t="shared" si="1"/>
        <v>S12</v>
      </c>
      <c r="AC26" s="313"/>
    </row>
    <row r="27" spans="1:29" s="294" customFormat="1">
      <c r="A27" s="294">
        <v>23</v>
      </c>
      <c r="B27" s="306" t="s">
        <v>298</v>
      </c>
      <c r="C27" s="314" t="s">
        <v>254</v>
      </c>
      <c r="D27" s="314" t="s">
        <v>254</v>
      </c>
      <c r="E27" s="314" t="s">
        <v>299</v>
      </c>
      <c r="F27" s="314" t="s">
        <v>238</v>
      </c>
      <c r="G27" s="314">
        <v>800600</v>
      </c>
      <c r="H27" s="314">
        <v>1899300</v>
      </c>
      <c r="I27" s="314" t="s">
        <v>295</v>
      </c>
      <c r="J27" s="314" t="s">
        <v>258</v>
      </c>
      <c r="K27" s="315" t="s">
        <v>216</v>
      </c>
      <c r="L27" s="309" t="s">
        <v>217</v>
      </c>
      <c r="M27" s="310">
        <v>0</v>
      </c>
      <c r="N27" s="311">
        <v>0</v>
      </c>
      <c r="O27" s="320">
        <v>0</v>
      </c>
      <c r="P27" s="311">
        <v>800</v>
      </c>
      <c r="Q27" s="311">
        <f t="shared" si="0"/>
        <v>800</v>
      </c>
      <c r="R27" s="314">
        <v>2522</v>
      </c>
      <c r="S27" s="302" t="s">
        <v>248</v>
      </c>
      <c r="T27" s="302">
        <v>2</v>
      </c>
      <c r="U27" s="302">
        <v>2</v>
      </c>
      <c r="V27" s="314"/>
      <c r="W27" s="302"/>
      <c r="X27" s="302"/>
      <c r="Y27" s="302"/>
      <c r="Z27" s="302"/>
      <c r="AA27" s="302">
        <v>3</v>
      </c>
      <c r="AB27" s="258" t="str">
        <f t="shared" si="1"/>
        <v>S22</v>
      </c>
      <c r="AC27" s="313"/>
    </row>
    <row r="28" spans="1:29" s="294" customFormat="1">
      <c r="A28" s="294">
        <v>24</v>
      </c>
      <c r="B28" s="306" t="s">
        <v>300</v>
      </c>
      <c r="C28" s="314" t="s">
        <v>254</v>
      </c>
      <c r="D28" s="314" t="s">
        <v>254</v>
      </c>
      <c r="E28" s="314" t="s">
        <v>299</v>
      </c>
      <c r="F28" s="314" t="s">
        <v>213</v>
      </c>
      <c r="G28" s="314">
        <v>798900</v>
      </c>
      <c r="H28" s="314">
        <v>1929800</v>
      </c>
      <c r="I28" s="314" t="s">
        <v>295</v>
      </c>
      <c r="J28" s="314" t="s">
        <v>258</v>
      </c>
      <c r="K28" s="315" t="s">
        <v>216</v>
      </c>
      <c r="L28" s="309" t="s">
        <v>217</v>
      </c>
      <c r="M28" s="310">
        <v>0</v>
      </c>
      <c r="N28" s="311">
        <v>0</v>
      </c>
      <c r="O28" s="320">
        <v>0</v>
      </c>
      <c r="P28" s="311">
        <v>1000</v>
      </c>
      <c r="Q28" s="311">
        <f t="shared" si="0"/>
        <v>1000</v>
      </c>
      <c r="R28" s="314">
        <v>2522</v>
      </c>
      <c r="S28" s="302" t="s">
        <v>248</v>
      </c>
      <c r="T28" s="302">
        <v>2</v>
      </c>
      <c r="U28" s="302">
        <v>2</v>
      </c>
      <c r="V28" s="314"/>
      <c r="W28" s="302"/>
      <c r="X28" s="302"/>
      <c r="Y28" s="302"/>
      <c r="Z28" s="302"/>
      <c r="AA28" s="302">
        <v>3</v>
      </c>
      <c r="AB28" s="258" t="str">
        <f t="shared" si="1"/>
        <v>S22</v>
      </c>
      <c r="AC28" s="313"/>
    </row>
    <row r="29" spans="1:29" s="294" customFormat="1" ht="21" customHeight="1">
      <c r="A29" s="294">
        <v>25</v>
      </c>
      <c r="B29" s="306" t="s">
        <v>301</v>
      </c>
      <c r="C29" s="316" t="s">
        <v>211</v>
      </c>
      <c r="D29" s="316" t="s">
        <v>247</v>
      </c>
      <c r="E29" s="316" t="s">
        <v>247</v>
      </c>
      <c r="F29" s="315" t="s">
        <v>213</v>
      </c>
      <c r="G29" s="315">
        <v>791600</v>
      </c>
      <c r="H29" s="315">
        <v>1944200</v>
      </c>
      <c r="I29" s="317" t="s">
        <v>302</v>
      </c>
      <c r="J29" s="302" t="s">
        <v>215</v>
      </c>
      <c r="K29" s="315" t="s">
        <v>216</v>
      </c>
      <c r="L29" s="309" t="s">
        <v>217</v>
      </c>
      <c r="M29" s="318">
        <v>0</v>
      </c>
      <c r="N29" s="311">
        <v>1600</v>
      </c>
      <c r="O29" s="320">
        <v>0</v>
      </c>
      <c r="P29" s="311">
        <v>0</v>
      </c>
      <c r="Q29" s="311">
        <f t="shared" si="0"/>
        <v>1600</v>
      </c>
      <c r="R29" s="319">
        <v>2522</v>
      </c>
      <c r="S29" s="302" t="s">
        <v>248</v>
      </c>
      <c r="T29" s="302">
        <v>3</v>
      </c>
      <c r="U29" s="302">
        <v>2</v>
      </c>
      <c r="V29" s="319"/>
      <c r="W29" s="302"/>
      <c r="X29" s="302"/>
      <c r="Y29" s="302"/>
      <c r="Z29" s="302"/>
      <c r="AA29" s="302">
        <v>1</v>
      </c>
      <c r="AB29" s="258" t="str">
        <f t="shared" si="1"/>
        <v>S32</v>
      </c>
      <c r="AC29" s="313"/>
    </row>
    <row r="30" spans="1:29" s="294" customFormat="1">
      <c r="A30" s="294">
        <v>26</v>
      </c>
      <c r="B30" s="306" t="s">
        <v>303</v>
      </c>
      <c r="C30" s="314" t="s">
        <v>274</v>
      </c>
      <c r="D30" s="314" t="s">
        <v>304</v>
      </c>
      <c r="E30" s="314" t="s">
        <v>305</v>
      </c>
      <c r="F30" s="314" t="s">
        <v>213</v>
      </c>
      <c r="G30" s="314">
        <v>777800</v>
      </c>
      <c r="H30" s="314">
        <v>1970300</v>
      </c>
      <c r="I30" s="314" t="s">
        <v>276</v>
      </c>
      <c r="J30" s="314" t="s">
        <v>215</v>
      </c>
      <c r="K30" s="315" t="s">
        <v>216</v>
      </c>
      <c r="L30" s="309" t="s">
        <v>217</v>
      </c>
      <c r="M30" s="310">
        <v>0.23</v>
      </c>
      <c r="N30" s="311">
        <v>0</v>
      </c>
      <c r="O30" s="320">
        <v>0</v>
      </c>
      <c r="P30" s="311">
        <v>300</v>
      </c>
      <c r="Q30" s="311">
        <f t="shared" si="0"/>
        <v>300</v>
      </c>
      <c r="R30" s="314">
        <v>2522</v>
      </c>
      <c r="S30" s="302" t="s">
        <v>248</v>
      </c>
      <c r="T30" s="302">
        <v>1</v>
      </c>
      <c r="U30" s="302">
        <v>2</v>
      </c>
      <c r="V30" s="314"/>
      <c r="W30" s="302"/>
      <c r="X30" s="302"/>
      <c r="Y30" s="302"/>
      <c r="Z30" s="302"/>
      <c r="AA30" s="302">
        <v>2</v>
      </c>
      <c r="AB30" s="258" t="str">
        <f t="shared" si="1"/>
        <v>S12</v>
      </c>
      <c r="AC30" s="313"/>
    </row>
    <row r="31" spans="1:29" s="294" customFormat="1">
      <c r="A31" s="294">
        <v>27</v>
      </c>
      <c r="B31" s="306" t="s">
        <v>306</v>
      </c>
      <c r="C31" s="314" t="s">
        <v>274</v>
      </c>
      <c r="D31" s="314" t="s">
        <v>274</v>
      </c>
      <c r="E31" s="314" t="s">
        <v>307</v>
      </c>
      <c r="F31" s="314" t="s">
        <v>213</v>
      </c>
      <c r="G31" s="314">
        <v>786700</v>
      </c>
      <c r="H31" s="314">
        <v>1977000</v>
      </c>
      <c r="I31" s="314" t="s">
        <v>276</v>
      </c>
      <c r="J31" s="314" t="s">
        <v>308</v>
      </c>
      <c r="K31" s="315" t="s">
        <v>216</v>
      </c>
      <c r="L31" s="309" t="s">
        <v>217</v>
      </c>
      <c r="M31" s="310">
        <v>0.36299999999999999</v>
      </c>
      <c r="N31" s="311">
        <v>0</v>
      </c>
      <c r="O31" s="320">
        <v>0</v>
      </c>
      <c r="P31" s="311">
        <v>500</v>
      </c>
      <c r="Q31" s="311">
        <f t="shared" si="0"/>
        <v>500</v>
      </c>
      <c r="R31" s="314">
        <v>2522</v>
      </c>
      <c r="S31" s="302" t="s">
        <v>248</v>
      </c>
      <c r="T31" s="302">
        <v>1</v>
      </c>
      <c r="U31" s="302">
        <v>2</v>
      </c>
      <c r="V31" s="314"/>
      <c r="W31" s="302"/>
      <c r="X31" s="302"/>
      <c r="Y31" s="302"/>
      <c r="Z31" s="302"/>
      <c r="AA31" s="302">
        <v>2</v>
      </c>
      <c r="AB31" s="258" t="str">
        <f t="shared" si="1"/>
        <v>S12</v>
      </c>
      <c r="AC31" s="313"/>
    </row>
    <row r="32" spans="1:29" s="294" customFormat="1" ht="21" customHeight="1">
      <c r="A32" s="294">
        <v>28</v>
      </c>
      <c r="B32" s="306" t="s">
        <v>309</v>
      </c>
      <c r="C32" s="314" t="s">
        <v>274</v>
      </c>
      <c r="D32" s="314" t="s">
        <v>304</v>
      </c>
      <c r="E32" s="314" t="s">
        <v>310</v>
      </c>
      <c r="F32" s="314" t="s">
        <v>213</v>
      </c>
      <c r="G32" s="314">
        <v>774600</v>
      </c>
      <c r="H32" s="314">
        <v>1966800</v>
      </c>
      <c r="I32" s="314" t="s">
        <v>276</v>
      </c>
      <c r="J32" s="314" t="s">
        <v>229</v>
      </c>
      <c r="K32" s="315" t="s">
        <v>216</v>
      </c>
      <c r="L32" s="309" t="s">
        <v>217</v>
      </c>
      <c r="M32" s="310">
        <v>0.19800000000000001</v>
      </c>
      <c r="N32" s="311">
        <v>0</v>
      </c>
      <c r="O32" s="320">
        <v>0</v>
      </c>
      <c r="P32" s="311">
        <v>1000</v>
      </c>
      <c r="Q32" s="311">
        <f t="shared" si="0"/>
        <v>1000</v>
      </c>
      <c r="R32" s="314">
        <v>2522</v>
      </c>
      <c r="S32" s="302" t="s">
        <v>248</v>
      </c>
      <c r="T32" s="302">
        <v>1</v>
      </c>
      <c r="U32" s="302">
        <v>2</v>
      </c>
      <c r="V32" s="314"/>
      <c r="W32" s="302"/>
      <c r="X32" s="302"/>
      <c r="Y32" s="302"/>
      <c r="Z32" s="302"/>
      <c r="AA32" s="302">
        <v>2</v>
      </c>
      <c r="AB32" s="258" t="str">
        <f t="shared" si="1"/>
        <v>S12</v>
      </c>
      <c r="AC32" s="313"/>
    </row>
    <row r="33" spans="1:29" s="294" customFormat="1">
      <c r="A33" s="294">
        <v>29</v>
      </c>
      <c r="B33" s="306" t="s">
        <v>311</v>
      </c>
      <c r="C33" s="314" t="s">
        <v>254</v>
      </c>
      <c r="D33" s="314" t="s">
        <v>255</v>
      </c>
      <c r="E33" s="314" t="s">
        <v>255</v>
      </c>
      <c r="F33" s="314" t="s">
        <v>213</v>
      </c>
      <c r="G33" s="314">
        <v>796800</v>
      </c>
      <c r="H33" s="314">
        <v>1989600</v>
      </c>
      <c r="I33" s="314" t="s">
        <v>295</v>
      </c>
      <c r="J33" s="314" t="s">
        <v>258</v>
      </c>
      <c r="K33" s="315" t="s">
        <v>216</v>
      </c>
      <c r="L33" s="309" t="s">
        <v>217</v>
      </c>
      <c r="M33" s="310">
        <v>4.2999999999999997E-2</v>
      </c>
      <c r="N33" s="311">
        <v>0</v>
      </c>
      <c r="O33" s="320">
        <v>0</v>
      </c>
      <c r="P33" s="311">
        <v>800</v>
      </c>
      <c r="Q33" s="311">
        <f t="shared" si="0"/>
        <v>800</v>
      </c>
      <c r="R33" s="314">
        <v>2522</v>
      </c>
      <c r="S33" s="302" t="s">
        <v>248</v>
      </c>
      <c r="T33" s="302">
        <v>1</v>
      </c>
      <c r="U33" s="302">
        <v>2</v>
      </c>
      <c r="V33" s="314"/>
      <c r="W33" s="302"/>
      <c r="X33" s="302"/>
      <c r="Y33" s="302"/>
      <c r="Z33" s="302"/>
      <c r="AA33" s="302">
        <v>3</v>
      </c>
      <c r="AB33" s="258" t="str">
        <f t="shared" si="1"/>
        <v>S12</v>
      </c>
      <c r="AC33" s="313"/>
    </row>
    <row r="34" spans="1:29" s="294" customFormat="1">
      <c r="A34" s="294">
        <v>30</v>
      </c>
      <c r="B34" s="306" t="s">
        <v>312</v>
      </c>
      <c r="C34" s="314" t="s">
        <v>226</v>
      </c>
      <c r="D34" s="314" t="s">
        <v>226</v>
      </c>
      <c r="E34" s="314" t="s">
        <v>226</v>
      </c>
      <c r="F34" s="314" t="s">
        <v>213</v>
      </c>
      <c r="G34" s="314">
        <v>755800</v>
      </c>
      <c r="H34" s="314">
        <v>1951500</v>
      </c>
      <c r="I34" s="314" t="s">
        <v>228</v>
      </c>
      <c r="J34" s="314" t="s">
        <v>229</v>
      </c>
      <c r="K34" s="315" t="s">
        <v>216</v>
      </c>
      <c r="L34" s="309" t="s">
        <v>217</v>
      </c>
      <c r="M34" s="310">
        <v>0.08</v>
      </c>
      <c r="N34" s="311">
        <v>0</v>
      </c>
      <c r="O34" s="320">
        <v>0</v>
      </c>
      <c r="P34" s="311">
        <v>300</v>
      </c>
      <c r="Q34" s="311">
        <f t="shared" si="0"/>
        <v>300</v>
      </c>
      <c r="R34" s="314">
        <v>2522</v>
      </c>
      <c r="S34" s="302" t="s">
        <v>248</v>
      </c>
      <c r="T34" s="302">
        <v>1</v>
      </c>
      <c r="U34" s="302">
        <v>2</v>
      </c>
      <c r="V34" s="314"/>
      <c r="W34" s="302"/>
      <c r="X34" s="302"/>
      <c r="Y34" s="302"/>
      <c r="Z34" s="302"/>
      <c r="AA34" s="302">
        <v>1</v>
      </c>
      <c r="AB34" s="258" t="str">
        <f t="shared" si="1"/>
        <v>S12</v>
      </c>
      <c r="AC34" s="313"/>
    </row>
    <row r="35" spans="1:29" s="294" customFormat="1" ht="21" customHeight="1">
      <c r="A35" s="294">
        <v>31</v>
      </c>
      <c r="B35" s="306" t="s">
        <v>253</v>
      </c>
      <c r="C35" s="314" t="s">
        <v>236</v>
      </c>
      <c r="D35" s="314" t="s">
        <v>313</v>
      </c>
      <c r="E35" s="314" t="s">
        <v>314</v>
      </c>
      <c r="F35" s="314" t="s">
        <v>238</v>
      </c>
      <c r="G35" s="314">
        <v>814900</v>
      </c>
      <c r="H35" s="314">
        <v>1870300</v>
      </c>
      <c r="I35" s="314" t="s">
        <v>239</v>
      </c>
      <c r="J35" s="314" t="s">
        <v>240</v>
      </c>
      <c r="K35" s="302" t="s">
        <v>241</v>
      </c>
      <c r="L35" s="309" t="s">
        <v>242</v>
      </c>
      <c r="M35" s="310">
        <v>0.127</v>
      </c>
      <c r="N35" s="311">
        <v>0</v>
      </c>
      <c r="O35" s="320">
        <v>0</v>
      </c>
      <c r="P35" s="311">
        <v>200</v>
      </c>
      <c r="Q35" s="311">
        <f t="shared" si="0"/>
        <v>200</v>
      </c>
      <c r="R35" s="314">
        <v>2522</v>
      </c>
      <c r="S35" s="302" t="s">
        <v>248</v>
      </c>
      <c r="T35" s="302">
        <v>1</v>
      </c>
      <c r="U35" s="302">
        <v>2</v>
      </c>
      <c r="V35" s="314"/>
      <c r="W35" s="302"/>
      <c r="X35" s="302"/>
      <c r="Y35" s="302"/>
      <c r="Z35" s="302"/>
      <c r="AA35" s="302">
        <v>3</v>
      </c>
      <c r="AB35" s="258" t="str">
        <f t="shared" si="1"/>
        <v>S12</v>
      </c>
      <c r="AC35" s="313"/>
    </row>
    <row r="36" spans="1:29" s="294" customFormat="1">
      <c r="A36" s="294">
        <v>32</v>
      </c>
      <c r="B36" s="306" t="s">
        <v>315</v>
      </c>
      <c r="C36" s="314" t="s">
        <v>274</v>
      </c>
      <c r="D36" s="314" t="s">
        <v>316</v>
      </c>
      <c r="E36" s="314" t="s">
        <v>317</v>
      </c>
      <c r="F36" s="314" t="s">
        <v>213</v>
      </c>
      <c r="G36" s="314">
        <v>781300</v>
      </c>
      <c r="H36" s="314">
        <v>1961700</v>
      </c>
      <c r="I36" s="314" t="s">
        <v>224</v>
      </c>
      <c r="J36" s="314" t="s">
        <v>215</v>
      </c>
      <c r="K36" s="315" t="s">
        <v>216</v>
      </c>
      <c r="L36" s="309" t="s">
        <v>217</v>
      </c>
      <c r="M36" s="310">
        <v>0.45</v>
      </c>
      <c r="N36" s="311">
        <v>0</v>
      </c>
      <c r="O36" s="320">
        <v>0</v>
      </c>
      <c r="P36" s="311">
        <v>600</v>
      </c>
      <c r="Q36" s="311">
        <f t="shared" si="0"/>
        <v>600</v>
      </c>
      <c r="R36" s="314">
        <v>2522</v>
      </c>
      <c r="S36" s="302" t="s">
        <v>248</v>
      </c>
      <c r="T36" s="302">
        <v>1</v>
      </c>
      <c r="U36" s="302">
        <v>2</v>
      </c>
      <c r="V36" s="314"/>
      <c r="W36" s="302"/>
      <c r="X36" s="302"/>
      <c r="Y36" s="302"/>
      <c r="Z36" s="302"/>
      <c r="AA36" s="302">
        <v>2</v>
      </c>
      <c r="AB36" s="258" t="str">
        <f t="shared" si="1"/>
        <v>S12</v>
      </c>
      <c r="AC36" s="313"/>
    </row>
    <row r="37" spans="1:29" s="294" customFormat="1">
      <c r="A37" s="294">
        <v>33</v>
      </c>
      <c r="B37" s="306" t="s">
        <v>318</v>
      </c>
      <c r="C37" s="314" t="s">
        <v>254</v>
      </c>
      <c r="D37" s="314" t="s">
        <v>319</v>
      </c>
      <c r="E37" s="314" t="s">
        <v>320</v>
      </c>
      <c r="F37" s="314" t="s">
        <v>238</v>
      </c>
      <c r="G37" s="314">
        <v>807200</v>
      </c>
      <c r="H37" s="314">
        <v>1889700</v>
      </c>
      <c r="I37" s="314" t="s">
        <v>295</v>
      </c>
      <c r="J37" s="314" t="s">
        <v>321</v>
      </c>
      <c r="K37" s="302" t="s">
        <v>241</v>
      </c>
      <c r="L37" s="309" t="s">
        <v>242</v>
      </c>
      <c r="M37" s="310">
        <v>0</v>
      </c>
      <c r="N37" s="311">
        <v>0</v>
      </c>
      <c r="O37" s="320">
        <v>0</v>
      </c>
      <c r="P37" s="311">
        <v>1000</v>
      </c>
      <c r="Q37" s="311">
        <f t="shared" si="0"/>
        <v>1000</v>
      </c>
      <c r="R37" s="314">
        <v>2523</v>
      </c>
      <c r="S37" s="302" t="s">
        <v>248</v>
      </c>
      <c r="T37" s="302">
        <v>2</v>
      </c>
      <c r="U37" s="302">
        <v>2</v>
      </c>
      <c r="V37" s="314"/>
      <c r="W37" s="302"/>
      <c r="X37" s="302"/>
      <c r="Y37" s="302"/>
      <c r="Z37" s="302"/>
      <c r="AA37" s="302">
        <v>3</v>
      </c>
      <c r="AB37" s="258" t="str">
        <f t="shared" si="1"/>
        <v>S22</v>
      </c>
      <c r="AC37" s="313"/>
    </row>
    <row r="38" spans="1:29" s="294" customFormat="1" ht="21" customHeight="1">
      <c r="A38" s="294">
        <v>34</v>
      </c>
      <c r="B38" s="306" t="s">
        <v>322</v>
      </c>
      <c r="C38" s="314" t="s">
        <v>274</v>
      </c>
      <c r="D38" s="314" t="s">
        <v>274</v>
      </c>
      <c r="E38" s="314" t="s">
        <v>323</v>
      </c>
      <c r="F38" s="314" t="s">
        <v>213</v>
      </c>
      <c r="G38" s="314">
        <v>786500</v>
      </c>
      <c r="H38" s="314">
        <v>1974900</v>
      </c>
      <c r="I38" s="314" t="s">
        <v>276</v>
      </c>
      <c r="J38" s="314" t="s">
        <v>308</v>
      </c>
      <c r="K38" s="315" t="s">
        <v>216</v>
      </c>
      <c r="L38" s="309" t="s">
        <v>217</v>
      </c>
      <c r="M38" s="310">
        <v>0</v>
      </c>
      <c r="N38" s="311">
        <v>0</v>
      </c>
      <c r="O38" s="320">
        <v>0</v>
      </c>
      <c r="P38" s="311">
        <v>1000</v>
      </c>
      <c r="Q38" s="311">
        <f t="shared" si="0"/>
        <v>1000</v>
      </c>
      <c r="R38" s="314">
        <v>2523</v>
      </c>
      <c r="S38" s="302" t="s">
        <v>248</v>
      </c>
      <c r="T38" s="302">
        <v>2</v>
      </c>
      <c r="U38" s="302">
        <v>2</v>
      </c>
      <c r="V38" s="314"/>
      <c r="W38" s="302"/>
      <c r="X38" s="302"/>
      <c r="Y38" s="302"/>
      <c r="Z38" s="302"/>
      <c r="AA38" s="302">
        <v>2</v>
      </c>
      <c r="AB38" s="258" t="str">
        <f t="shared" si="1"/>
        <v>S22</v>
      </c>
      <c r="AC38" s="313"/>
    </row>
    <row r="39" spans="1:29" s="294" customFormat="1">
      <c r="A39" s="294">
        <v>35</v>
      </c>
      <c r="B39" s="306" t="s">
        <v>324</v>
      </c>
      <c r="C39" s="314" t="s">
        <v>226</v>
      </c>
      <c r="D39" s="314" t="s">
        <v>325</v>
      </c>
      <c r="E39" s="314" t="s">
        <v>326</v>
      </c>
      <c r="F39" s="314" t="s">
        <v>213</v>
      </c>
      <c r="G39" s="314">
        <v>760300</v>
      </c>
      <c r="H39" s="314">
        <v>1951600</v>
      </c>
      <c r="I39" s="314" t="s">
        <v>228</v>
      </c>
      <c r="J39" s="314" t="s">
        <v>229</v>
      </c>
      <c r="K39" s="315" t="s">
        <v>216</v>
      </c>
      <c r="L39" s="309" t="s">
        <v>217</v>
      </c>
      <c r="M39" s="310">
        <v>0</v>
      </c>
      <c r="N39" s="311">
        <v>0</v>
      </c>
      <c r="O39" s="320">
        <v>0</v>
      </c>
      <c r="P39" s="311">
        <v>500</v>
      </c>
      <c r="Q39" s="311">
        <f t="shared" si="0"/>
        <v>500</v>
      </c>
      <c r="R39" s="314">
        <v>2523</v>
      </c>
      <c r="S39" s="302" t="s">
        <v>248</v>
      </c>
      <c r="T39" s="302">
        <v>2</v>
      </c>
      <c r="U39" s="302">
        <v>2</v>
      </c>
      <c r="V39" s="314"/>
      <c r="W39" s="302"/>
      <c r="X39" s="302"/>
      <c r="Y39" s="302"/>
      <c r="Z39" s="302"/>
      <c r="AA39" s="302">
        <v>1</v>
      </c>
      <c r="AB39" s="258" t="str">
        <f t="shared" si="1"/>
        <v>S22</v>
      </c>
      <c r="AC39" s="313"/>
    </row>
    <row r="40" spans="1:29" s="294" customFormat="1">
      <c r="A40" s="294">
        <v>36</v>
      </c>
      <c r="B40" s="306" t="s">
        <v>327</v>
      </c>
      <c r="C40" s="314" t="s">
        <v>211</v>
      </c>
      <c r="D40" s="314" t="s">
        <v>211</v>
      </c>
      <c r="E40" s="314" t="s">
        <v>234</v>
      </c>
      <c r="F40" s="314" t="s">
        <v>213</v>
      </c>
      <c r="G40" s="314">
        <v>789800</v>
      </c>
      <c r="H40" s="314">
        <v>1940500</v>
      </c>
      <c r="I40" s="314" t="s">
        <v>224</v>
      </c>
      <c r="J40" s="302" t="s">
        <v>215</v>
      </c>
      <c r="K40" s="315" t="s">
        <v>216</v>
      </c>
      <c r="L40" s="309" t="s">
        <v>217</v>
      </c>
      <c r="M40" s="310">
        <v>0</v>
      </c>
      <c r="N40" s="311">
        <v>0</v>
      </c>
      <c r="O40" s="320">
        <v>0</v>
      </c>
      <c r="P40" s="311">
        <v>500</v>
      </c>
      <c r="Q40" s="311">
        <f t="shared" si="0"/>
        <v>500</v>
      </c>
      <c r="R40" s="314">
        <v>2523</v>
      </c>
      <c r="S40" s="302" t="s">
        <v>248</v>
      </c>
      <c r="T40" s="302">
        <v>2</v>
      </c>
      <c r="U40" s="302">
        <v>2</v>
      </c>
      <c r="V40" s="314"/>
      <c r="W40" s="302"/>
      <c r="X40" s="302"/>
      <c r="Y40" s="302"/>
      <c r="Z40" s="302"/>
      <c r="AA40" s="302">
        <v>1</v>
      </c>
      <c r="AB40" s="258" t="str">
        <f t="shared" si="1"/>
        <v>S22</v>
      </c>
      <c r="AC40" s="313"/>
    </row>
    <row r="41" spans="1:29" s="294" customFormat="1" ht="21" customHeight="1">
      <c r="A41" s="294">
        <v>37</v>
      </c>
      <c r="B41" s="306" t="s">
        <v>328</v>
      </c>
      <c r="C41" s="314" t="s">
        <v>329</v>
      </c>
      <c r="D41" s="314" t="s">
        <v>329</v>
      </c>
      <c r="E41" s="314" t="s">
        <v>330</v>
      </c>
      <c r="F41" s="314" t="s">
        <v>280</v>
      </c>
      <c r="G41" s="314">
        <v>816900</v>
      </c>
      <c r="H41" s="314">
        <v>1933400</v>
      </c>
      <c r="I41" s="314" t="s">
        <v>252</v>
      </c>
      <c r="J41" s="314" t="s">
        <v>331</v>
      </c>
      <c r="K41" s="302" t="s">
        <v>241</v>
      </c>
      <c r="L41" s="309" t="s">
        <v>242</v>
      </c>
      <c r="M41" s="310">
        <v>0</v>
      </c>
      <c r="N41" s="311">
        <v>0</v>
      </c>
      <c r="O41" s="320">
        <v>0</v>
      </c>
      <c r="P41" s="311">
        <v>1000</v>
      </c>
      <c r="Q41" s="311">
        <f t="shared" si="0"/>
        <v>1000</v>
      </c>
      <c r="R41" s="314">
        <v>2523</v>
      </c>
      <c r="S41" s="302" t="s">
        <v>248</v>
      </c>
      <c r="T41" s="302">
        <v>2</v>
      </c>
      <c r="U41" s="302">
        <v>2</v>
      </c>
      <c r="V41" s="314"/>
      <c r="W41" s="302"/>
      <c r="X41" s="302"/>
      <c r="Y41" s="302"/>
      <c r="Z41" s="302"/>
      <c r="AA41" s="302">
        <v>2</v>
      </c>
      <c r="AB41" s="258" t="str">
        <f t="shared" si="1"/>
        <v>S22</v>
      </c>
      <c r="AC41" s="313"/>
    </row>
    <row r="42" spans="1:29" s="294" customFormat="1">
      <c r="A42" s="294">
        <v>38</v>
      </c>
      <c r="B42" s="306" t="s">
        <v>332</v>
      </c>
      <c r="C42" s="314" t="s">
        <v>211</v>
      </c>
      <c r="D42" s="314" t="s">
        <v>244</v>
      </c>
      <c r="E42" s="314" t="s">
        <v>333</v>
      </c>
      <c r="F42" s="314" t="s">
        <v>213</v>
      </c>
      <c r="G42" s="314">
        <v>781600</v>
      </c>
      <c r="H42" s="314">
        <v>1954400</v>
      </c>
      <c r="I42" s="314" t="s">
        <v>224</v>
      </c>
      <c r="J42" s="302" t="s">
        <v>215</v>
      </c>
      <c r="K42" s="315" t="s">
        <v>216</v>
      </c>
      <c r="L42" s="309" t="s">
        <v>217</v>
      </c>
      <c r="M42" s="310">
        <v>0</v>
      </c>
      <c r="N42" s="311">
        <v>0</v>
      </c>
      <c r="O42" s="320">
        <v>0</v>
      </c>
      <c r="P42" s="311">
        <v>800</v>
      </c>
      <c r="Q42" s="311">
        <f t="shared" si="0"/>
        <v>800</v>
      </c>
      <c r="R42" s="314">
        <v>2523</v>
      </c>
      <c r="S42" s="302" t="s">
        <v>248</v>
      </c>
      <c r="T42" s="302">
        <v>2</v>
      </c>
      <c r="U42" s="302">
        <v>2</v>
      </c>
      <c r="V42" s="314"/>
      <c r="W42" s="302"/>
      <c r="X42" s="302"/>
      <c r="Y42" s="302"/>
      <c r="Z42" s="302"/>
      <c r="AA42" s="302">
        <v>1</v>
      </c>
      <c r="AB42" s="258" t="str">
        <f t="shared" si="1"/>
        <v>S22</v>
      </c>
      <c r="AC42" s="313"/>
    </row>
    <row r="43" spans="1:29" s="294" customFormat="1">
      <c r="A43" s="294">
        <v>39</v>
      </c>
      <c r="B43" s="306" t="s">
        <v>334</v>
      </c>
      <c r="C43" s="314" t="s">
        <v>211</v>
      </c>
      <c r="D43" s="314" t="s">
        <v>335</v>
      </c>
      <c r="E43" s="314" t="s">
        <v>336</v>
      </c>
      <c r="F43" s="314" t="s">
        <v>213</v>
      </c>
      <c r="G43" s="314">
        <v>794300</v>
      </c>
      <c r="H43" s="314">
        <v>1948500</v>
      </c>
      <c r="I43" s="314" t="s">
        <v>302</v>
      </c>
      <c r="J43" s="302" t="s">
        <v>215</v>
      </c>
      <c r="K43" s="315" t="s">
        <v>216</v>
      </c>
      <c r="L43" s="309" t="s">
        <v>217</v>
      </c>
      <c r="M43" s="310">
        <v>0</v>
      </c>
      <c r="N43" s="311">
        <v>0</v>
      </c>
      <c r="O43" s="320">
        <v>0</v>
      </c>
      <c r="P43" s="311">
        <v>300</v>
      </c>
      <c r="Q43" s="311">
        <f t="shared" si="0"/>
        <v>300</v>
      </c>
      <c r="R43" s="314">
        <v>2523</v>
      </c>
      <c r="S43" s="302" t="s">
        <v>248</v>
      </c>
      <c r="T43" s="302">
        <v>2</v>
      </c>
      <c r="U43" s="302">
        <v>2</v>
      </c>
      <c r="V43" s="314"/>
      <c r="W43" s="302"/>
      <c r="X43" s="302"/>
      <c r="Y43" s="302"/>
      <c r="Z43" s="302"/>
      <c r="AA43" s="302">
        <v>1</v>
      </c>
      <c r="AB43" s="258" t="str">
        <f t="shared" si="1"/>
        <v>S22</v>
      </c>
      <c r="AC43" s="313"/>
    </row>
    <row r="44" spans="1:29" s="294" customFormat="1" ht="21" customHeight="1">
      <c r="A44" s="294">
        <v>40</v>
      </c>
      <c r="B44" s="306" t="s">
        <v>337</v>
      </c>
      <c r="C44" s="316" t="s">
        <v>274</v>
      </c>
      <c r="D44" s="314" t="s">
        <v>274</v>
      </c>
      <c r="E44" s="316" t="s">
        <v>274</v>
      </c>
      <c r="F44" s="315" t="s">
        <v>213</v>
      </c>
      <c r="G44" s="315">
        <v>781400</v>
      </c>
      <c r="H44" s="315">
        <v>1980300</v>
      </c>
      <c r="I44" s="317" t="s">
        <v>276</v>
      </c>
      <c r="J44" s="314" t="s">
        <v>308</v>
      </c>
      <c r="K44" s="315" t="s">
        <v>216</v>
      </c>
      <c r="L44" s="309" t="s">
        <v>217</v>
      </c>
      <c r="M44" s="318">
        <v>0</v>
      </c>
      <c r="N44" s="311">
        <v>1190</v>
      </c>
      <c r="O44" s="320">
        <v>0</v>
      </c>
      <c r="P44" s="311">
        <v>0</v>
      </c>
      <c r="Q44" s="311">
        <f t="shared" si="0"/>
        <v>1190</v>
      </c>
      <c r="R44" s="319">
        <v>2523</v>
      </c>
      <c r="S44" s="302" t="s">
        <v>248</v>
      </c>
      <c r="T44" s="302">
        <v>3</v>
      </c>
      <c r="U44" s="302">
        <v>2</v>
      </c>
      <c r="V44" s="319"/>
      <c r="W44" s="302"/>
      <c r="X44" s="302"/>
      <c r="Y44" s="302"/>
      <c r="Z44" s="302"/>
      <c r="AA44" s="302">
        <v>2</v>
      </c>
      <c r="AB44" s="258" t="str">
        <f t="shared" si="1"/>
        <v>S32</v>
      </c>
      <c r="AC44" s="313"/>
    </row>
    <row r="45" spans="1:29" s="294" customFormat="1">
      <c r="A45" s="294">
        <v>41</v>
      </c>
      <c r="B45" s="306" t="s">
        <v>338</v>
      </c>
      <c r="C45" s="316" t="s">
        <v>226</v>
      </c>
      <c r="D45" s="316" t="s">
        <v>325</v>
      </c>
      <c r="E45" s="316" t="s">
        <v>339</v>
      </c>
      <c r="F45" s="315" t="s">
        <v>213</v>
      </c>
      <c r="G45" s="315">
        <v>756200</v>
      </c>
      <c r="H45" s="315">
        <v>1959100</v>
      </c>
      <c r="I45" s="317" t="s">
        <v>228</v>
      </c>
      <c r="J45" s="314" t="s">
        <v>229</v>
      </c>
      <c r="K45" s="315" t="s">
        <v>216</v>
      </c>
      <c r="L45" s="309" t="s">
        <v>217</v>
      </c>
      <c r="M45" s="318">
        <v>0</v>
      </c>
      <c r="N45" s="311">
        <v>1370</v>
      </c>
      <c r="O45" s="320">
        <v>0</v>
      </c>
      <c r="P45" s="311">
        <v>0</v>
      </c>
      <c r="Q45" s="311">
        <f t="shared" si="0"/>
        <v>1370</v>
      </c>
      <c r="R45" s="319">
        <v>2523</v>
      </c>
      <c r="S45" s="302" t="s">
        <v>248</v>
      </c>
      <c r="T45" s="302">
        <v>3</v>
      </c>
      <c r="U45" s="302">
        <v>2</v>
      </c>
      <c r="V45" s="319"/>
      <c r="W45" s="302"/>
      <c r="X45" s="302"/>
      <c r="Y45" s="302"/>
      <c r="Z45" s="302"/>
      <c r="AA45" s="302">
        <v>1</v>
      </c>
      <c r="AB45" s="258" t="str">
        <f t="shared" si="1"/>
        <v>S32</v>
      </c>
      <c r="AC45" s="313"/>
    </row>
    <row r="46" spans="1:29" s="294" customFormat="1">
      <c r="A46" s="294">
        <v>42</v>
      </c>
      <c r="B46" s="306" t="s">
        <v>340</v>
      </c>
      <c r="C46" s="314" t="s">
        <v>231</v>
      </c>
      <c r="D46" s="314" t="s">
        <v>341</v>
      </c>
      <c r="E46" s="314" t="s">
        <v>342</v>
      </c>
      <c r="F46" s="314" t="s">
        <v>213</v>
      </c>
      <c r="G46" s="314">
        <v>788300</v>
      </c>
      <c r="H46" s="314">
        <v>1907000</v>
      </c>
      <c r="I46" s="314" t="s">
        <v>257</v>
      </c>
      <c r="J46" s="314" t="s">
        <v>215</v>
      </c>
      <c r="K46" s="315" t="s">
        <v>216</v>
      </c>
      <c r="L46" s="309" t="s">
        <v>217</v>
      </c>
      <c r="M46" s="310">
        <v>0.27500000000000002</v>
      </c>
      <c r="N46" s="311">
        <v>0</v>
      </c>
      <c r="O46" s="320">
        <v>0</v>
      </c>
      <c r="P46" s="311">
        <v>1000</v>
      </c>
      <c r="Q46" s="311">
        <f t="shared" si="0"/>
        <v>1000</v>
      </c>
      <c r="R46" s="314">
        <v>2523</v>
      </c>
      <c r="S46" s="302" t="s">
        <v>248</v>
      </c>
      <c r="T46" s="302">
        <v>1</v>
      </c>
      <c r="U46" s="302">
        <v>2</v>
      </c>
      <c r="V46" s="314"/>
      <c r="W46" s="302"/>
      <c r="X46" s="302"/>
      <c r="Y46" s="302"/>
      <c r="Z46" s="302"/>
      <c r="AA46" s="302">
        <v>3</v>
      </c>
      <c r="AB46" s="258" t="str">
        <f t="shared" si="1"/>
        <v>S12</v>
      </c>
      <c r="AC46" s="313"/>
    </row>
    <row r="47" spans="1:29" s="294" customFormat="1" ht="21" customHeight="1">
      <c r="A47" s="294">
        <v>43</v>
      </c>
      <c r="B47" s="306" t="s">
        <v>343</v>
      </c>
      <c r="C47" s="314" t="s">
        <v>254</v>
      </c>
      <c r="D47" s="314" t="s">
        <v>254</v>
      </c>
      <c r="E47" s="314" t="s">
        <v>344</v>
      </c>
      <c r="F47" s="314" t="s">
        <v>213</v>
      </c>
      <c r="G47" s="314">
        <v>799000</v>
      </c>
      <c r="H47" s="314">
        <v>1901900</v>
      </c>
      <c r="I47" s="314" t="s">
        <v>295</v>
      </c>
      <c r="J47" s="314" t="s">
        <v>258</v>
      </c>
      <c r="K47" s="315" t="s">
        <v>216</v>
      </c>
      <c r="L47" s="309" t="s">
        <v>217</v>
      </c>
      <c r="M47" s="310">
        <v>6.3E-2</v>
      </c>
      <c r="N47" s="311">
        <v>0</v>
      </c>
      <c r="O47" s="320">
        <v>0</v>
      </c>
      <c r="P47" s="311">
        <v>400</v>
      </c>
      <c r="Q47" s="311">
        <f t="shared" si="0"/>
        <v>400</v>
      </c>
      <c r="R47" s="314">
        <v>2523</v>
      </c>
      <c r="S47" s="302" t="s">
        <v>248</v>
      </c>
      <c r="T47" s="302">
        <v>1</v>
      </c>
      <c r="U47" s="302">
        <v>2</v>
      </c>
      <c r="V47" s="314"/>
      <c r="W47" s="302"/>
      <c r="X47" s="302"/>
      <c r="Y47" s="302"/>
      <c r="Z47" s="302"/>
      <c r="AA47" s="302">
        <v>3</v>
      </c>
      <c r="AB47" s="258" t="str">
        <f t="shared" si="1"/>
        <v>S12</v>
      </c>
      <c r="AC47" s="313"/>
    </row>
    <row r="48" spans="1:29" s="294" customFormat="1">
      <c r="A48" s="294">
        <v>44</v>
      </c>
      <c r="B48" s="306" t="s">
        <v>345</v>
      </c>
      <c r="C48" s="314" t="s">
        <v>226</v>
      </c>
      <c r="D48" s="314" t="s">
        <v>346</v>
      </c>
      <c r="E48" s="314" t="s">
        <v>347</v>
      </c>
      <c r="F48" s="314" t="s">
        <v>213</v>
      </c>
      <c r="G48" s="314">
        <v>749100</v>
      </c>
      <c r="H48" s="314">
        <v>1950600</v>
      </c>
      <c r="I48" s="314" t="s">
        <v>228</v>
      </c>
      <c r="J48" s="314" t="s">
        <v>229</v>
      </c>
      <c r="K48" s="315" t="s">
        <v>216</v>
      </c>
      <c r="L48" s="309" t="s">
        <v>217</v>
      </c>
      <c r="M48" s="310">
        <v>0.2</v>
      </c>
      <c r="N48" s="311">
        <v>0</v>
      </c>
      <c r="O48" s="320">
        <v>0</v>
      </c>
      <c r="P48" s="311">
        <v>300</v>
      </c>
      <c r="Q48" s="311">
        <f t="shared" si="0"/>
        <v>300</v>
      </c>
      <c r="R48" s="314">
        <v>2523</v>
      </c>
      <c r="S48" s="302" t="s">
        <v>248</v>
      </c>
      <c r="T48" s="302">
        <v>1</v>
      </c>
      <c r="U48" s="302">
        <v>2</v>
      </c>
      <c r="V48" s="314"/>
      <c r="W48" s="302"/>
      <c r="X48" s="302"/>
      <c r="Y48" s="302"/>
      <c r="Z48" s="302"/>
      <c r="AA48" s="302">
        <v>1</v>
      </c>
      <c r="AB48" s="258" t="str">
        <f t="shared" si="1"/>
        <v>S12</v>
      </c>
      <c r="AC48" s="313"/>
    </row>
    <row r="49" spans="1:29" s="294" customFormat="1">
      <c r="A49" s="294">
        <v>45</v>
      </c>
      <c r="B49" s="306" t="s">
        <v>348</v>
      </c>
      <c r="C49" s="314" t="s">
        <v>211</v>
      </c>
      <c r="D49" s="314" t="s">
        <v>349</v>
      </c>
      <c r="E49" s="314" t="s">
        <v>350</v>
      </c>
      <c r="F49" s="314" t="s">
        <v>213</v>
      </c>
      <c r="G49" s="314">
        <v>779600</v>
      </c>
      <c r="H49" s="314">
        <v>1945900</v>
      </c>
      <c r="I49" s="314" t="s">
        <v>224</v>
      </c>
      <c r="J49" s="302" t="s">
        <v>215</v>
      </c>
      <c r="K49" s="315" t="s">
        <v>216</v>
      </c>
      <c r="L49" s="309" t="s">
        <v>217</v>
      </c>
      <c r="M49" s="310">
        <v>0.06</v>
      </c>
      <c r="N49" s="311">
        <v>0</v>
      </c>
      <c r="O49" s="320">
        <v>0</v>
      </c>
      <c r="P49" s="311">
        <v>200</v>
      </c>
      <c r="Q49" s="311">
        <f t="shared" si="0"/>
        <v>200</v>
      </c>
      <c r="R49" s="314">
        <v>2523</v>
      </c>
      <c r="S49" s="302" t="s">
        <v>248</v>
      </c>
      <c r="T49" s="302">
        <v>1</v>
      </c>
      <c r="U49" s="302">
        <v>2</v>
      </c>
      <c r="V49" s="314"/>
      <c r="W49" s="302"/>
      <c r="X49" s="302"/>
      <c r="Y49" s="302"/>
      <c r="Z49" s="302"/>
      <c r="AA49" s="302">
        <v>1</v>
      </c>
      <c r="AB49" s="258" t="str">
        <f t="shared" si="1"/>
        <v>S12</v>
      </c>
      <c r="AC49" s="313"/>
    </row>
    <row r="50" spans="1:29" s="294" customFormat="1" ht="21" customHeight="1">
      <c r="A50" s="294">
        <v>46</v>
      </c>
      <c r="B50" s="306" t="s">
        <v>351</v>
      </c>
      <c r="C50" s="314" t="s">
        <v>254</v>
      </c>
      <c r="D50" s="314" t="s">
        <v>255</v>
      </c>
      <c r="E50" s="314" t="s">
        <v>352</v>
      </c>
      <c r="F50" s="314" t="s">
        <v>290</v>
      </c>
      <c r="G50" s="314">
        <v>786900</v>
      </c>
      <c r="H50" s="314">
        <v>1894900</v>
      </c>
      <c r="I50" s="314" t="s">
        <v>295</v>
      </c>
      <c r="J50" s="314" t="s">
        <v>258</v>
      </c>
      <c r="K50" s="315" t="s">
        <v>216</v>
      </c>
      <c r="L50" s="309" t="s">
        <v>217</v>
      </c>
      <c r="M50" s="310">
        <v>0.128</v>
      </c>
      <c r="N50" s="311">
        <v>0</v>
      </c>
      <c r="O50" s="320">
        <v>0</v>
      </c>
      <c r="P50" s="311">
        <v>200</v>
      </c>
      <c r="Q50" s="311">
        <f t="shared" si="0"/>
        <v>200</v>
      </c>
      <c r="R50" s="314">
        <v>2523</v>
      </c>
      <c r="S50" s="302" t="s">
        <v>248</v>
      </c>
      <c r="T50" s="302">
        <v>1</v>
      </c>
      <c r="U50" s="302">
        <v>2</v>
      </c>
      <c r="V50" s="314"/>
      <c r="W50" s="302"/>
      <c r="X50" s="302"/>
      <c r="Y50" s="302"/>
      <c r="Z50" s="302"/>
      <c r="AA50" s="302">
        <v>3</v>
      </c>
      <c r="AB50" s="258" t="str">
        <f t="shared" si="1"/>
        <v>S12</v>
      </c>
      <c r="AC50" s="313"/>
    </row>
    <row r="51" spans="1:29" s="294" customFormat="1">
      <c r="A51" s="294">
        <v>47</v>
      </c>
      <c r="B51" s="306" t="s">
        <v>353</v>
      </c>
      <c r="C51" s="314" t="s">
        <v>226</v>
      </c>
      <c r="D51" s="314" t="s">
        <v>226</v>
      </c>
      <c r="E51" s="314" t="s">
        <v>227</v>
      </c>
      <c r="F51" s="314" t="s">
        <v>213</v>
      </c>
      <c r="G51" s="314">
        <v>754800</v>
      </c>
      <c r="H51" s="314">
        <v>1951500</v>
      </c>
      <c r="I51" s="314" t="s">
        <v>228</v>
      </c>
      <c r="J51" s="314" t="s">
        <v>229</v>
      </c>
      <c r="K51" s="315" t="s">
        <v>216</v>
      </c>
      <c r="L51" s="309" t="s">
        <v>217</v>
      </c>
      <c r="M51" s="310">
        <v>7.0000000000000007E-2</v>
      </c>
      <c r="N51" s="311">
        <v>0</v>
      </c>
      <c r="O51" s="320">
        <v>0</v>
      </c>
      <c r="P51" s="311">
        <v>100</v>
      </c>
      <c r="Q51" s="311">
        <f t="shared" si="0"/>
        <v>100</v>
      </c>
      <c r="R51" s="314">
        <v>2523</v>
      </c>
      <c r="S51" s="302" t="s">
        <v>248</v>
      </c>
      <c r="T51" s="302">
        <v>1</v>
      </c>
      <c r="U51" s="302">
        <v>2</v>
      </c>
      <c r="V51" s="314"/>
      <c r="W51" s="302"/>
      <c r="X51" s="302"/>
      <c r="Y51" s="302"/>
      <c r="Z51" s="302"/>
      <c r="AA51" s="302">
        <v>1</v>
      </c>
      <c r="AB51" s="258" t="str">
        <f t="shared" si="1"/>
        <v>S12</v>
      </c>
      <c r="AC51" s="313"/>
    </row>
    <row r="52" spans="1:29" s="294" customFormat="1">
      <c r="A52" s="294">
        <v>48</v>
      </c>
      <c r="B52" s="306" t="s">
        <v>354</v>
      </c>
      <c r="C52" s="314" t="s">
        <v>355</v>
      </c>
      <c r="D52" s="308" t="s">
        <v>356</v>
      </c>
      <c r="E52" s="308" t="s">
        <v>356</v>
      </c>
      <c r="F52" s="307" t="s">
        <v>280</v>
      </c>
      <c r="G52" s="302">
        <v>809200</v>
      </c>
      <c r="H52" s="302">
        <v>1957400</v>
      </c>
      <c r="I52" s="302" t="s">
        <v>302</v>
      </c>
      <c r="J52" s="314" t="s">
        <v>308</v>
      </c>
      <c r="K52" s="302" t="s">
        <v>216</v>
      </c>
      <c r="L52" s="309" t="s">
        <v>217</v>
      </c>
      <c r="M52" s="310">
        <v>0.36399999999999999</v>
      </c>
      <c r="N52" s="311"/>
      <c r="O52" s="320"/>
      <c r="P52" s="311">
        <v>0</v>
      </c>
      <c r="Q52" s="311">
        <f t="shared" si="0"/>
        <v>0</v>
      </c>
      <c r="R52" s="302">
        <v>2524</v>
      </c>
      <c r="S52" s="302" t="s">
        <v>219</v>
      </c>
      <c r="T52" s="302">
        <v>1</v>
      </c>
      <c r="U52" s="302">
        <v>1</v>
      </c>
      <c r="V52" s="302" t="s">
        <v>357</v>
      </c>
      <c r="W52" s="312">
        <v>1.8120000000000001</v>
      </c>
      <c r="X52" s="302">
        <v>21</v>
      </c>
      <c r="Y52" s="302"/>
      <c r="Z52" s="302"/>
      <c r="AA52" s="302">
        <v>2</v>
      </c>
      <c r="AB52" s="258" t="str">
        <f t="shared" si="1"/>
        <v>M11</v>
      </c>
      <c r="AC52" s="313"/>
    </row>
    <row r="53" spans="1:29" s="294" customFormat="1" ht="21" customHeight="1">
      <c r="A53" s="294">
        <v>49</v>
      </c>
      <c r="B53" s="306" t="s">
        <v>358</v>
      </c>
      <c r="C53" s="314" t="s">
        <v>355</v>
      </c>
      <c r="D53" s="308" t="s">
        <v>356</v>
      </c>
      <c r="E53" s="308" t="s">
        <v>356</v>
      </c>
      <c r="F53" s="307" t="s">
        <v>280</v>
      </c>
      <c r="G53" s="314">
        <v>809700</v>
      </c>
      <c r="H53" s="302">
        <v>1959700</v>
      </c>
      <c r="I53" s="302" t="s">
        <v>302</v>
      </c>
      <c r="J53" s="314" t="s">
        <v>308</v>
      </c>
      <c r="K53" s="302" t="s">
        <v>216</v>
      </c>
      <c r="L53" s="309" t="s">
        <v>217</v>
      </c>
      <c r="M53" s="310">
        <v>0.36799999999999999</v>
      </c>
      <c r="N53" s="311">
        <v>169</v>
      </c>
      <c r="O53" s="320">
        <v>169</v>
      </c>
      <c r="P53" s="311">
        <v>0</v>
      </c>
      <c r="Q53" s="311">
        <f t="shared" si="0"/>
        <v>169</v>
      </c>
      <c r="R53" s="302">
        <v>2524</v>
      </c>
      <c r="S53" s="302" t="s">
        <v>219</v>
      </c>
      <c r="T53" s="302">
        <v>1</v>
      </c>
      <c r="U53" s="302">
        <v>1</v>
      </c>
      <c r="V53" s="302" t="s">
        <v>357</v>
      </c>
      <c r="W53" s="312">
        <v>2.91</v>
      </c>
      <c r="X53" s="302">
        <v>15</v>
      </c>
      <c r="Y53" s="302">
        <v>14</v>
      </c>
      <c r="Z53" s="302">
        <v>281</v>
      </c>
      <c r="AA53" s="302">
        <v>2</v>
      </c>
      <c r="AB53" s="258" t="str">
        <f t="shared" si="1"/>
        <v>M11</v>
      </c>
      <c r="AC53" s="313"/>
    </row>
    <row r="54" spans="1:29" s="294" customFormat="1">
      <c r="A54" s="294">
        <v>50</v>
      </c>
      <c r="B54" s="306" t="s">
        <v>359</v>
      </c>
      <c r="C54" s="314" t="s">
        <v>355</v>
      </c>
      <c r="D54" s="308" t="s">
        <v>356</v>
      </c>
      <c r="E54" s="308" t="s">
        <v>356</v>
      </c>
      <c r="F54" s="307" t="s">
        <v>280</v>
      </c>
      <c r="G54" s="302">
        <v>809700</v>
      </c>
      <c r="H54" s="302">
        <v>1958300</v>
      </c>
      <c r="I54" s="302" t="s">
        <v>302</v>
      </c>
      <c r="J54" s="314" t="s">
        <v>308</v>
      </c>
      <c r="K54" s="302" t="s">
        <v>216</v>
      </c>
      <c r="L54" s="309" t="s">
        <v>217</v>
      </c>
      <c r="M54" s="310">
        <v>0.249</v>
      </c>
      <c r="N54" s="311"/>
      <c r="O54" s="320"/>
      <c r="P54" s="311">
        <v>0</v>
      </c>
      <c r="Q54" s="311">
        <f t="shared" si="0"/>
        <v>0</v>
      </c>
      <c r="R54" s="302">
        <v>2524</v>
      </c>
      <c r="S54" s="302" t="s">
        <v>219</v>
      </c>
      <c r="T54" s="302">
        <v>1</v>
      </c>
      <c r="U54" s="302">
        <v>1</v>
      </c>
      <c r="V54" s="302" t="s">
        <v>357</v>
      </c>
      <c r="W54" s="312">
        <v>2.3479999999999999</v>
      </c>
      <c r="X54" s="302">
        <v>33</v>
      </c>
      <c r="Y54" s="302"/>
      <c r="Z54" s="302"/>
      <c r="AA54" s="302">
        <v>2</v>
      </c>
      <c r="AB54" s="258" t="str">
        <f t="shared" si="1"/>
        <v>M11</v>
      </c>
      <c r="AC54" s="313"/>
    </row>
    <row r="55" spans="1:29" s="294" customFormat="1">
      <c r="A55" s="294">
        <v>51</v>
      </c>
      <c r="B55" s="306" t="s">
        <v>360</v>
      </c>
      <c r="C55" s="314" t="s">
        <v>355</v>
      </c>
      <c r="D55" s="314" t="s">
        <v>361</v>
      </c>
      <c r="E55" s="314" t="s">
        <v>361</v>
      </c>
      <c r="F55" s="314" t="s">
        <v>280</v>
      </c>
      <c r="G55" s="314">
        <v>815300</v>
      </c>
      <c r="H55" s="314">
        <v>1963300</v>
      </c>
      <c r="I55" s="314" t="s">
        <v>302</v>
      </c>
      <c r="J55" s="314" t="s">
        <v>308</v>
      </c>
      <c r="K55" s="315" t="s">
        <v>216</v>
      </c>
      <c r="L55" s="309" t="s">
        <v>217</v>
      </c>
      <c r="M55" s="310">
        <v>0</v>
      </c>
      <c r="N55" s="311">
        <v>0</v>
      </c>
      <c r="O55" s="320">
        <v>0</v>
      </c>
      <c r="P55" s="311">
        <v>600</v>
      </c>
      <c r="Q55" s="311">
        <f t="shared" si="0"/>
        <v>600</v>
      </c>
      <c r="R55" s="314">
        <v>2524</v>
      </c>
      <c r="S55" s="302" t="s">
        <v>248</v>
      </c>
      <c r="T55" s="302">
        <v>2</v>
      </c>
      <c r="U55" s="302">
        <v>2</v>
      </c>
      <c r="V55" s="314"/>
      <c r="W55" s="302"/>
      <c r="X55" s="302"/>
      <c r="Y55" s="302"/>
      <c r="Z55" s="302"/>
      <c r="AA55" s="302">
        <v>2</v>
      </c>
      <c r="AB55" s="258" t="str">
        <f t="shared" si="1"/>
        <v>S22</v>
      </c>
      <c r="AC55" s="313"/>
    </row>
    <row r="56" spans="1:29" s="294" customFormat="1" ht="21" customHeight="1">
      <c r="A56" s="294">
        <v>52</v>
      </c>
      <c r="B56" s="306" t="s">
        <v>362</v>
      </c>
      <c r="C56" s="314" t="s">
        <v>211</v>
      </c>
      <c r="D56" s="314" t="s">
        <v>349</v>
      </c>
      <c r="E56" s="314" t="s">
        <v>363</v>
      </c>
      <c r="F56" s="314" t="s">
        <v>213</v>
      </c>
      <c r="G56" s="314">
        <v>776700</v>
      </c>
      <c r="H56" s="314">
        <v>1947300</v>
      </c>
      <c r="I56" s="314" t="s">
        <v>224</v>
      </c>
      <c r="J56" s="302" t="s">
        <v>215</v>
      </c>
      <c r="K56" s="315" t="s">
        <v>216</v>
      </c>
      <c r="L56" s="309" t="s">
        <v>217</v>
      </c>
      <c r="M56" s="310">
        <v>0</v>
      </c>
      <c r="N56" s="311">
        <v>0</v>
      </c>
      <c r="O56" s="320">
        <v>0</v>
      </c>
      <c r="P56" s="311">
        <v>300</v>
      </c>
      <c r="Q56" s="311">
        <f t="shared" si="0"/>
        <v>300</v>
      </c>
      <c r="R56" s="314">
        <v>2524</v>
      </c>
      <c r="S56" s="302" t="s">
        <v>248</v>
      </c>
      <c r="T56" s="302">
        <v>2</v>
      </c>
      <c r="U56" s="302">
        <v>2</v>
      </c>
      <c r="V56" s="314"/>
      <c r="W56" s="302"/>
      <c r="X56" s="302"/>
      <c r="Y56" s="302"/>
      <c r="Z56" s="302"/>
      <c r="AA56" s="302">
        <v>1</v>
      </c>
      <c r="AB56" s="258" t="str">
        <f t="shared" si="1"/>
        <v>S22</v>
      </c>
      <c r="AC56" s="313"/>
    </row>
    <row r="57" spans="1:29" s="294" customFormat="1">
      <c r="A57" s="294">
        <v>53</v>
      </c>
      <c r="B57" s="306" t="s">
        <v>364</v>
      </c>
      <c r="C57" s="314" t="s">
        <v>365</v>
      </c>
      <c r="D57" s="314" t="s">
        <v>365</v>
      </c>
      <c r="E57" s="314" t="s">
        <v>366</v>
      </c>
      <c r="F57" s="314" t="s">
        <v>280</v>
      </c>
      <c r="G57" s="314">
        <v>811200</v>
      </c>
      <c r="H57" s="314">
        <v>1922300</v>
      </c>
      <c r="I57" s="314" t="s">
        <v>252</v>
      </c>
      <c r="J57" s="314" t="s">
        <v>258</v>
      </c>
      <c r="K57" s="315" t="s">
        <v>216</v>
      </c>
      <c r="L57" s="309" t="s">
        <v>217</v>
      </c>
      <c r="M57" s="310">
        <v>0.27</v>
      </c>
      <c r="N57" s="311">
        <v>0</v>
      </c>
      <c r="O57" s="320">
        <v>0</v>
      </c>
      <c r="P57" s="311">
        <v>300</v>
      </c>
      <c r="Q57" s="311">
        <f t="shared" si="0"/>
        <v>300</v>
      </c>
      <c r="R57" s="314">
        <v>2524</v>
      </c>
      <c r="S57" s="302" t="s">
        <v>248</v>
      </c>
      <c r="T57" s="302">
        <v>1</v>
      </c>
      <c r="U57" s="302">
        <v>2</v>
      </c>
      <c r="V57" s="314"/>
      <c r="W57" s="302"/>
      <c r="X57" s="302"/>
      <c r="Y57" s="302"/>
      <c r="Z57" s="302"/>
      <c r="AA57" s="302">
        <v>3</v>
      </c>
      <c r="AB57" s="258" t="str">
        <f t="shared" si="1"/>
        <v>S12</v>
      </c>
      <c r="AC57" s="313"/>
    </row>
    <row r="58" spans="1:29" s="294" customFormat="1">
      <c r="A58" s="294">
        <v>54</v>
      </c>
      <c r="B58" s="306" t="s">
        <v>367</v>
      </c>
      <c r="C58" s="314" t="s">
        <v>211</v>
      </c>
      <c r="D58" s="314" t="s">
        <v>222</v>
      </c>
      <c r="E58" s="314" t="s">
        <v>368</v>
      </c>
      <c r="F58" s="314" t="s">
        <v>213</v>
      </c>
      <c r="G58" s="314">
        <v>787700</v>
      </c>
      <c r="H58" s="314">
        <v>1949200</v>
      </c>
      <c r="I58" s="314" t="s">
        <v>224</v>
      </c>
      <c r="J58" s="302" t="s">
        <v>215</v>
      </c>
      <c r="K58" s="315" t="s">
        <v>216</v>
      </c>
      <c r="L58" s="309" t="s">
        <v>217</v>
      </c>
      <c r="M58" s="310">
        <v>0.04</v>
      </c>
      <c r="N58" s="311">
        <v>0</v>
      </c>
      <c r="O58" s="320">
        <v>0</v>
      </c>
      <c r="P58" s="311">
        <v>0</v>
      </c>
      <c r="Q58" s="311">
        <f t="shared" si="0"/>
        <v>0</v>
      </c>
      <c r="R58" s="314">
        <v>2524</v>
      </c>
      <c r="S58" s="302" t="s">
        <v>248</v>
      </c>
      <c r="T58" s="302">
        <v>1</v>
      </c>
      <c r="U58" s="302">
        <v>2</v>
      </c>
      <c r="V58" s="314"/>
      <c r="W58" s="302"/>
      <c r="X58" s="302"/>
      <c r="Y58" s="302"/>
      <c r="Z58" s="302"/>
      <c r="AA58" s="302">
        <v>1</v>
      </c>
      <c r="AB58" s="258" t="str">
        <f t="shared" si="1"/>
        <v>S12</v>
      </c>
      <c r="AC58" s="313"/>
    </row>
    <row r="59" spans="1:29" s="294" customFormat="1" ht="21" customHeight="1">
      <c r="A59" s="294">
        <v>55</v>
      </c>
      <c r="B59" s="306" t="s">
        <v>369</v>
      </c>
      <c r="C59" s="314" t="s">
        <v>365</v>
      </c>
      <c r="D59" s="314" t="s">
        <v>370</v>
      </c>
      <c r="E59" s="314" t="s">
        <v>365</v>
      </c>
      <c r="F59" s="314" t="s">
        <v>280</v>
      </c>
      <c r="G59" s="302">
        <v>817700</v>
      </c>
      <c r="H59" s="302">
        <v>1918700</v>
      </c>
      <c r="I59" s="322" t="s">
        <v>252</v>
      </c>
      <c r="J59" s="314" t="s">
        <v>258</v>
      </c>
      <c r="K59" s="315" t="s">
        <v>216</v>
      </c>
      <c r="L59" s="309" t="s">
        <v>217</v>
      </c>
      <c r="M59" s="310">
        <v>7.1999999999999995E-2</v>
      </c>
      <c r="N59" s="311">
        <v>200</v>
      </c>
      <c r="O59" s="320">
        <v>0</v>
      </c>
      <c r="P59" s="311">
        <v>200</v>
      </c>
      <c r="Q59" s="311">
        <f t="shared" si="0"/>
        <v>400</v>
      </c>
      <c r="R59" s="314">
        <v>2524</v>
      </c>
      <c r="S59" s="302" t="s">
        <v>248</v>
      </c>
      <c r="T59" s="302">
        <v>1</v>
      </c>
      <c r="U59" s="302">
        <v>1</v>
      </c>
      <c r="V59" s="314" t="s">
        <v>357</v>
      </c>
      <c r="W59" s="312">
        <v>0</v>
      </c>
      <c r="X59" s="302">
        <v>2</v>
      </c>
      <c r="Y59" s="302">
        <v>1</v>
      </c>
      <c r="Z59" s="302">
        <v>30</v>
      </c>
      <c r="AA59" s="302">
        <v>3</v>
      </c>
      <c r="AB59" s="258" t="str">
        <f t="shared" si="1"/>
        <v>S11</v>
      </c>
      <c r="AC59" s="313"/>
    </row>
    <row r="60" spans="1:29" s="294" customFormat="1">
      <c r="A60" s="294">
        <v>56</v>
      </c>
      <c r="B60" s="306" t="s">
        <v>371</v>
      </c>
      <c r="C60" s="314" t="s">
        <v>268</v>
      </c>
      <c r="D60" s="314" t="s">
        <v>268</v>
      </c>
      <c r="E60" s="314" t="s">
        <v>268</v>
      </c>
      <c r="F60" s="314" t="s">
        <v>213</v>
      </c>
      <c r="G60" s="314">
        <v>730854</v>
      </c>
      <c r="H60" s="314">
        <v>1911684</v>
      </c>
      <c r="I60" s="314" t="s">
        <v>271</v>
      </c>
      <c r="J60" s="314" t="s">
        <v>285</v>
      </c>
      <c r="K60" s="315" t="s">
        <v>216</v>
      </c>
      <c r="L60" s="309" t="s">
        <v>217</v>
      </c>
      <c r="M60" s="310">
        <v>0.05</v>
      </c>
      <c r="N60" s="311">
        <v>35</v>
      </c>
      <c r="O60" s="320">
        <v>0</v>
      </c>
      <c r="P60" s="311">
        <v>0</v>
      </c>
      <c r="Q60" s="311">
        <f t="shared" si="0"/>
        <v>35</v>
      </c>
      <c r="R60" s="314">
        <v>2525</v>
      </c>
      <c r="S60" s="302" t="s">
        <v>248</v>
      </c>
      <c r="T60" s="302">
        <v>1</v>
      </c>
      <c r="U60" s="302">
        <v>1</v>
      </c>
      <c r="V60" s="314" t="s">
        <v>357</v>
      </c>
      <c r="W60" s="312">
        <v>0</v>
      </c>
      <c r="X60" s="302">
        <v>2</v>
      </c>
      <c r="Y60" s="302">
        <v>1</v>
      </c>
      <c r="Z60" s="302">
        <v>16</v>
      </c>
      <c r="AA60" s="321">
        <v>4</v>
      </c>
      <c r="AB60" s="258" t="str">
        <f t="shared" si="1"/>
        <v>S11</v>
      </c>
      <c r="AC60" s="313"/>
    </row>
    <row r="61" spans="1:29" s="294" customFormat="1">
      <c r="A61" s="294">
        <v>57</v>
      </c>
      <c r="B61" s="306" t="s">
        <v>372</v>
      </c>
      <c r="C61" s="314" t="s">
        <v>211</v>
      </c>
      <c r="D61" s="314" t="s">
        <v>373</v>
      </c>
      <c r="E61" s="314" t="s">
        <v>374</v>
      </c>
      <c r="F61" s="314" t="s">
        <v>213</v>
      </c>
      <c r="G61" s="314">
        <v>781400</v>
      </c>
      <c r="H61" s="314">
        <v>1934500</v>
      </c>
      <c r="I61" s="314" t="s">
        <v>214</v>
      </c>
      <c r="J61" s="302" t="s">
        <v>215</v>
      </c>
      <c r="K61" s="315" t="s">
        <v>216</v>
      </c>
      <c r="L61" s="309" t="s">
        <v>217</v>
      </c>
      <c r="M61" s="310">
        <v>0</v>
      </c>
      <c r="N61" s="311">
        <v>0</v>
      </c>
      <c r="O61" s="320">
        <v>0</v>
      </c>
      <c r="P61" s="311">
        <v>500</v>
      </c>
      <c r="Q61" s="311">
        <f t="shared" si="0"/>
        <v>500</v>
      </c>
      <c r="R61" s="314">
        <v>2525</v>
      </c>
      <c r="S61" s="302" t="s">
        <v>248</v>
      </c>
      <c r="T61" s="302">
        <v>2</v>
      </c>
      <c r="U61" s="302">
        <v>2</v>
      </c>
      <c r="V61" s="314"/>
      <c r="W61" s="302"/>
      <c r="X61" s="302"/>
      <c r="Y61" s="302"/>
      <c r="Z61" s="302"/>
      <c r="AA61" s="302">
        <v>1</v>
      </c>
      <c r="AB61" s="258" t="str">
        <f t="shared" si="1"/>
        <v>S22</v>
      </c>
      <c r="AC61" s="313"/>
    </row>
    <row r="62" spans="1:29" s="294" customFormat="1" ht="21" customHeight="1">
      <c r="A62" s="294">
        <v>58</v>
      </c>
      <c r="B62" s="306" t="s">
        <v>375</v>
      </c>
      <c r="C62" s="314" t="s">
        <v>211</v>
      </c>
      <c r="D62" s="314" t="s">
        <v>349</v>
      </c>
      <c r="E62" s="314" t="s">
        <v>376</v>
      </c>
      <c r="F62" s="314" t="s">
        <v>213</v>
      </c>
      <c r="G62" s="314">
        <v>782900</v>
      </c>
      <c r="H62" s="314">
        <v>1945900</v>
      </c>
      <c r="I62" s="314" t="s">
        <v>224</v>
      </c>
      <c r="J62" s="302" t="s">
        <v>215</v>
      </c>
      <c r="K62" s="315" t="s">
        <v>216</v>
      </c>
      <c r="L62" s="309" t="s">
        <v>217</v>
      </c>
      <c r="M62" s="310">
        <v>0</v>
      </c>
      <c r="N62" s="311">
        <v>0</v>
      </c>
      <c r="O62" s="320">
        <v>0</v>
      </c>
      <c r="P62" s="311">
        <v>200</v>
      </c>
      <c r="Q62" s="311">
        <f t="shared" si="0"/>
        <v>200</v>
      </c>
      <c r="R62" s="314">
        <v>2525</v>
      </c>
      <c r="S62" s="302" t="s">
        <v>248</v>
      </c>
      <c r="T62" s="302">
        <v>2</v>
      </c>
      <c r="U62" s="302">
        <v>2</v>
      </c>
      <c r="V62" s="314"/>
      <c r="W62" s="302"/>
      <c r="X62" s="302"/>
      <c r="Y62" s="302"/>
      <c r="Z62" s="302"/>
      <c r="AA62" s="302">
        <v>1</v>
      </c>
      <c r="AB62" s="258" t="str">
        <f t="shared" si="1"/>
        <v>S22</v>
      </c>
      <c r="AC62" s="313"/>
    </row>
    <row r="63" spans="1:29" s="294" customFormat="1">
      <c r="A63" s="294">
        <v>59</v>
      </c>
      <c r="B63" s="306" t="s">
        <v>377</v>
      </c>
      <c r="C63" s="314" t="s">
        <v>211</v>
      </c>
      <c r="D63" s="314" t="s">
        <v>349</v>
      </c>
      <c r="E63" s="314" t="s">
        <v>350</v>
      </c>
      <c r="F63" s="314" t="s">
        <v>213</v>
      </c>
      <c r="G63" s="314">
        <v>779000</v>
      </c>
      <c r="H63" s="314">
        <v>1945000</v>
      </c>
      <c r="I63" s="314" t="s">
        <v>224</v>
      </c>
      <c r="J63" s="302" t="s">
        <v>215</v>
      </c>
      <c r="K63" s="315" t="s">
        <v>216</v>
      </c>
      <c r="L63" s="309" t="s">
        <v>217</v>
      </c>
      <c r="M63" s="310">
        <v>0</v>
      </c>
      <c r="N63" s="311">
        <v>0</v>
      </c>
      <c r="O63" s="320">
        <v>0</v>
      </c>
      <c r="P63" s="311">
        <v>1000</v>
      </c>
      <c r="Q63" s="311">
        <f t="shared" si="0"/>
        <v>1000</v>
      </c>
      <c r="R63" s="314">
        <v>2525</v>
      </c>
      <c r="S63" s="302" t="s">
        <v>248</v>
      </c>
      <c r="T63" s="302">
        <v>2</v>
      </c>
      <c r="U63" s="302">
        <v>2</v>
      </c>
      <c r="V63" s="314"/>
      <c r="W63" s="302"/>
      <c r="X63" s="302"/>
      <c r="Y63" s="302"/>
      <c r="Z63" s="302"/>
      <c r="AA63" s="302">
        <v>1</v>
      </c>
      <c r="AB63" s="258" t="str">
        <f t="shared" si="1"/>
        <v>S22</v>
      </c>
      <c r="AC63" s="313"/>
    </row>
    <row r="64" spans="1:29" s="294" customFormat="1">
      <c r="A64" s="294">
        <v>60</v>
      </c>
      <c r="B64" s="306" t="s">
        <v>378</v>
      </c>
      <c r="C64" s="314" t="s">
        <v>268</v>
      </c>
      <c r="D64" s="314" t="s">
        <v>268</v>
      </c>
      <c r="E64" s="314" t="s">
        <v>379</v>
      </c>
      <c r="F64" s="314" t="s">
        <v>213</v>
      </c>
      <c r="G64" s="314">
        <v>726200</v>
      </c>
      <c r="H64" s="314">
        <v>1913700</v>
      </c>
      <c r="I64" s="314" t="s">
        <v>271</v>
      </c>
      <c r="J64" s="314" t="s">
        <v>285</v>
      </c>
      <c r="K64" s="315" t="s">
        <v>216</v>
      </c>
      <c r="L64" s="309" t="s">
        <v>217</v>
      </c>
      <c r="M64" s="310">
        <v>0</v>
      </c>
      <c r="N64" s="311">
        <v>0</v>
      </c>
      <c r="O64" s="320">
        <v>0</v>
      </c>
      <c r="P64" s="311">
        <v>700</v>
      </c>
      <c r="Q64" s="311">
        <f t="shared" si="0"/>
        <v>700</v>
      </c>
      <c r="R64" s="314">
        <v>2525</v>
      </c>
      <c r="S64" s="302" t="s">
        <v>248</v>
      </c>
      <c r="T64" s="302">
        <v>2</v>
      </c>
      <c r="U64" s="302">
        <v>2</v>
      </c>
      <c r="V64" s="314"/>
      <c r="W64" s="302"/>
      <c r="X64" s="302"/>
      <c r="Y64" s="302"/>
      <c r="Z64" s="302"/>
      <c r="AA64" s="321">
        <v>4</v>
      </c>
      <c r="AB64" s="258" t="str">
        <f t="shared" si="1"/>
        <v>S22</v>
      </c>
      <c r="AC64" s="313"/>
    </row>
    <row r="65" spans="1:29" s="294" customFormat="1" ht="21" customHeight="1">
      <c r="A65" s="294">
        <v>61</v>
      </c>
      <c r="B65" s="306" t="s">
        <v>380</v>
      </c>
      <c r="C65" s="314" t="s">
        <v>365</v>
      </c>
      <c r="D65" s="314" t="s">
        <v>365</v>
      </c>
      <c r="E65" s="314" t="s">
        <v>381</v>
      </c>
      <c r="F65" s="314" t="s">
        <v>280</v>
      </c>
      <c r="G65" s="314">
        <v>808900</v>
      </c>
      <c r="H65" s="314">
        <v>1921900</v>
      </c>
      <c r="I65" s="314" t="s">
        <v>252</v>
      </c>
      <c r="J65" s="314" t="s">
        <v>258</v>
      </c>
      <c r="K65" s="315" t="s">
        <v>216</v>
      </c>
      <c r="L65" s="309" t="s">
        <v>217</v>
      </c>
      <c r="M65" s="310">
        <v>0</v>
      </c>
      <c r="N65" s="311">
        <v>0</v>
      </c>
      <c r="O65" s="320">
        <v>0</v>
      </c>
      <c r="P65" s="311">
        <v>1500</v>
      </c>
      <c r="Q65" s="311">
        <f t="shared" si="0"/>
        <v>1500</v>
      </c>
      <c r="R65" s="314">
        <v>2525</v>
      </c>
      <c r="S65" s="302" t="s">
        <v>248</v>
      </c>
      <c r="T65" s="302">
        <v>2</v>
      </c>
      <c r="U65" s="302">
        <v>2</v>
      </c>
      <c r="V65" s="314"/>
      <c r="W65" s="302"/>
      <c r="X65" s="302"/>
      <c r="Y65" s="302"/>
      <c r="Z65" s="302"/>
      <c r="AA65" s="302">
        <v>3</v>
      </c>
      <c r="AB65" s="258" t="str">
        <f t="shared" si="1"/>
        <v>S22</v>
      </c>
      <c r="AC65" s="313"/>
    </row>
    <row r="66" spans="1:29" s="294" customFormat="1">
      <c r="A66" s="294">
        <v>62</v>
      </c>
      <c r="B66" s="306" t="s">
        <v>382</v>
      </c>
      <c r="C66" s="314" t="s">
        <v>231</v>
      </c>
      <c r="D66" s="314" t="s">
        <v>341</v>
      </c>
      <c r="E66" s="314" t="s">
        <v>383</v>
      </c>
      <c r="F66" s="314" t="s">
        <v>213</v>
      </c>
      <c r="G66" s="314">
        <v>790100</v>
      </c>
      <c r="H66" s="314">
        <v>1907900</v>
      </c>
      <c r="I66" s="314" t="s">
        <v>384</v>
      </c>
      <c r="J66" s="314" t="s">
        <v>215</v>
      </c>
      <c r="K66" s="315" t="s">
        <v>216</v>
      </c>
      <c r="L66" s="309" t="s">
        <v>217</v>
      </c>
      <c r="M66" s="310">
        <v>0</v>
      </c>
      <c r="N66" s="311">
        <v>0</v>
      </c>
      <c r="O66" s="320">
        <v>0</v>
      </c>
      <c r="P66" s="311">
        <v>700</v>
      </c>
      <c r="Q66" s="311">
        <f t="shared" si="0"/>
        <v>700</v>
      </c>
      <c r="R66" s="314">
        <v>2525</v>
      </c>
      <c r="S66" s="302" t="s">
        <v>248</v>
      </c>
      <c r="T66" s="302">
        <v>2</v>
      </c>
      <c r="U66" s="302">
        <v>2</v>
      </c>
      <c r="V66" s="314"/>
      <c r="W66" s="302"/>
      <c r="X66" s="302"/>
      <c r="Y66" s="302"/>
      <c r="Z66" s="302"/>
      <c r="AA66" s="302">
        <v>3</v>
      </c>
      <c r="AB66" s="258" t="str">
        <f t="shared" si="1"/>
        <v>S22</v>
      </c>
      <c r="AC66" s="313"/>
    </row>
    <row r="67" spans="1:29" s="294" customFormat="1">
      <c r="A67" s="294">
        <v>63</v>
      </c>
      <c r="B67" s="306" t="s">
        <v>385</v>
      </c>
      <c r="C67" s="316" t="s">
        <v>211</v>
      </c>
      <c r="D67" s="316" t="s">
        <v>211</v>
      </c>
      <c r="E67" s="316" t="s">
        <v>386</v>
      </c>
      <c r="F67" s="315" t="s">
        <v>213</v>
      </c>
      <c r="G67" s="315">
        <v>791200</v>
      </c>
      <c r="H67" s="315">
        <v>1941300</v>
      </c>
      <c r="I67" s="317" t="s">
        <v>224</v>
      </c>
      <c r="J67" s="302" t="s">
        <v>215</v>
      </c>
      <c r="K67" s="315" t="s">
        <v>216</v>
      </c>
      <c r="L67" s="309" t="s">
        <v>217</v>
      </c>
      <c r="M67" s="318">
        <v>0</v>
      </c>
      <c r="N67" s="311">
        <v>1500</v>
      </c>
      <c r="O67" s="320">
        <v>0</v>
      </c>
      <c r="P67" s="311">
        <v>0</v>
      </c>
      <c r="Q67" s="311">
        <f t="shared" si="0"/>
        <v>1500</v>
      </c>
      <c r="R67" s="319">
        <v>2525</v>
      </c>
      <c r="S67" s="302" t="s">
        <v>248</v>
      </c>
      <c r="T67" s="302">
        <v>3</v>
      </c>
      <c r="U67" s="302">
        <v>2</v>
      </c>
      <c r="V67" s="319"/>
      <c r="W67" s="302"/>
      <c r="X67" s="302"/>
      <c r="Y67" s="302"/>
      <c r="Z67" s="302"/>
      <c r="AA67" s="302">
        <v>1</v>
      </c>
      <c r="AB67" s="258" t="str">
        <f t="shared" si="1"/>
        <v>S32</v>
      </c>
      <c r="AC67" s="313"/>
    </row>
    <row r="68" spans="1:29" s="294" customFormat="1" ht="21" customHeight="1">
      <c r="A68" s="294">
        <v>64</v>
      </c>
      <c r="B68" s="306" t="s">
        <v>387</v>
      </c>
      <c r="C68" s="316" t="s">
        <v>211</v>
      </c>
      <c r="D68" s="316" t="s">
        <v>388</v>
      </c>
      <c r="E68" s="316" t="s">
        <v>389</v>
      </c>
      <c r="F68" s="315" t="s">
        <v>213</v>
      </c>
      <c r="G68" s="315">
        <v>792800</v>
      </c>
      <c r="H68" s="315">
        <v>1926800</v>
      </c>
      <c r="I68" s="317" t="s">
        <v>252</v>
      </c>
      <c r="J68" s="302" t="s">
        <v>215</v>
      </c>
      <c r="K68" s="315" t="s">
        <v>216</v>
      </c>
      <c r="L68" s="309" t="s">
        <v>217</v>
      </c>
      <c r="M68" s="318">
        <v>0</v>
      </c>
      <c r="N68" s="311">
        <v>2490</v>
      </c>
      <c r="O68" s="320">
        <v>0</v>
      </c>
      <c r="P68" s="311">
        <v>0</v>
      </c>
      <c r="Q68" s="311">
        <f t="shared" si="0"/>
        <v>2490</v>
      </c>
      <c r="R68" s="319">
        <v>2525</v>
      </c>
      <c r="S68" s="302" t="s">
        <v>248</v>
      </c>
      <c r="T68" s="302">
        <v>3</v>
      </c>
      <c r="U68" s="302">
        <v>2</v>
      </c>
      <c r="V68" s="319"/>
      <c r="W68" s="302"/>
      <c r="X68" s="302"/>
      <c r="Y68" s="302"/>
      <c r="Z68" s="302"/>
      <c r="AA68" s="302">
        <v>1</v>
      </c>
      <c r="AB68" s="258" t="str">
        <f t="shared" si="1"/>
        <v>S32</v>
      </c>
      <c r="AC68" s="313"/>
    </row>
    <row r="69" spans="1:29" s="294" customFormat="1">
      <c r="A69" s="294">
        <v>65</v>
      </c>
      <c r="B69" s="306" t="s">
        <v>390</v>
      </c>
      <c r="C69" s="314" t="s">
        <v>211</v>
      </c>
      <c r="D69" s="314" t="s">
        <v>222</v>
      </c>
      <c r="E69" s="314" t="s">
        <v>368</v>
      </c>
      <c r="F69" s="314" t="s">
        <v>213</v>
      </c>
      <c r="G69" s="314">
        <v>787700</v>
      </c>
      <c r="H69" s="314">
        <v>1949200</v>
      </c>
      <c r="I69" s="314" t="s">
        <v>224</v>
      </c>
      <c r="J69" s="302" t="s">
        <v>215</v>
      </c>
      <c r="K69" s="315" t="s">
        <v>216</v>
      </c>
      <c r="L69" s="309" t="s">
        <v>217</v>
      </c>
      <c r="M69" s="310">
        <v>0.08</v>
      </c>
      <c r="N69" s="311">
        <v>0</v>
      </c>
      <c r="O69" s="320">
        <v>0</v>
      </c>
      <c r="P69" s="311">
        <v>200</v>
      </c>
      <c r="Q69" s="311">
        <f t="shared" si="0"/>
        <v>200</v>
      </c>
      <c r="R69" s="314">
        <v>2525</v>
      </c>
      <c r="S69" s="302" t="s">
        <v>248</v>
      </c>
      <c r="T69" s="302">
        <v>1</v>
      </c>
      <c r="U69" s="302">
        <v>2</v>
      </c>
      <c r="V69" s="314"/>
      <c r="W69" s="302"/>
      <c r="X69" s="302"/>
      <c r="Y69" s="302"/>
      <c r="Z69" s="302"/>
      <c r="AA69" s="302">
        <v>1</v>
      </c>
      <c r="AB69" s="258" t="str">
        <f t="shared" si="1"/>
        <v>S12</v>
      </c>
      <c r="AC69" s="313"/>
    </row>
    <row r="70" spans="1:29" s="294" customFormat="1">
      <c r="A70" s="294">
        <v>66</v>
      </c>
      <c r="B70" s="306" t="s">
        <v>391</v>
      </c>
      <c r="C70" s="307" t="s">
        <v>329</v>
      </c>
      <c r="D70" s="308" t="s">
        <v>392</v>
      </c>
      <c r="E70" s="308" t="s">
        <v>393</v>
      </c>
      <c r="F70" s="307" t="s">
        <v>280</v>
      </c>
      <c r="G70" s="314">
        <v>813300</v>
      </c>
      <c r="H70" s="302">
        <v>1952300</v>
      </c>
      <c r="I70" s="302" t="s">
        <v>302</v>
      </c>
      <c r="J70" s="302" t="s">
        <v>258</v>
      </c>
      <c r="K70" s="302" t="s">
        <v>216</v>
      </c>
      <c r="L70" s="309" t="s">
        <v>217</v>
      </c>
      <c r="M70" s="310">
        <v>3.3</v>
      </c>
      <c r="N70" s="311">
        <v>158</v>
      </c>
      <c r="O70" s="320">
        <v>158</v>
      </c>
      <c r="P70" s="311">
        <v>0</v>
      </c>
      <c r="Q70" s="311">
        <f t="shared" ref="Q70:Q133" si="2">+N70+P70</f>
        <v>158</v>
      </c>
      <c r="R70" s="314">
        <v>2526</v>
      </c>
      <c r="S70" s="302" t="s">
        <v>219</v>
      </c>
      <c r="T70" s="302">
        <v>1</v>
      </c>
      <c r="U70" s="302">
        <v>1</v>
      </c>
      <c r="V70" s="314" t="s">
        <v>357</v>
      </c>
      <c r="W70" s="312">
        <v>3.32</v>
      </c>
      <c r="X70" s="302">
        <v>49</v>
      </c>
      <c r="Y70" s="302">
        <v>13</v>
      </c>
      <c r="Z70" s="302">
        <v>254</v>
      </c>
      <c r="AA70" s="302">
        <v>2</v>
      </c>
      <c r="AB70" s="258" t="str">
        <f t="shared" ref="AB70:AB133" si="3">CONCATENATE(S70,T70,U70)</f>
        <v>M11</v>
      </c>
      <c r="AC70" s="313"/>
    </row>
    <row r="71" spans="1:29" s="294" customFormat="1" ht="21" customHeight="1">
      <c r="A71" s="294">
        <v>67</v>
      </c>
      <c r="B71" s="306" t="s">
        <v>394</v>
      </c>
      <c r="C71" s="314" t="s">
        <v>226</v>
      </c>
      <c r="D71" s="314" t="s">
        <v>346</v>
      </c>
      <c r="E71" s="314" t="s">
        <v>395</v>
      </c>
      <c r="F71" s="314" t="s">
        <v>213</v>
      </c>
      <c r="G71" s="314">
        <v>753600</v>
      </c>
      <c r="H71" s="314">
        <v>1956100</v>
      </c>
      <c r="I71" s="314" t="s">
        <v>228</v>
      </c>
      <c r="J71" s="314" t="s">
        <v>229</v>
      </c>
      <c r="K71" s="315" t="s">
        <v>216</v>
      </c>
      <c r="L71" s="309" t="s">
        <v>217</v>
      </c>
      <c r="M71" s="310">
        <v>0.27</v>
      </c>
      <c r="N71" s="311">
        <v>15</v>
      </c>
      <c r="O71" s="320">
        <v>0</v>
      </c>
      <c r="P71" s="311">
        <v>485</v>
      </c>
      <c r="Q71" s="311">
        <f t="shared" si="2"/>
        <v>500</v>
      </c>
      <c r="R71" s="314">
        <v>2526</v>
      </c>
      <c r="S71" s="302" t="s">
        <v>248</v>
      </c>
      <c r="T71" s="302">
        <v>1</v>
      </c>
      <c r="U71" s="302">
        <v>1</v>
      </c>
      <c r="V71" s="314" t="s">
        <v>396</v>
      </c>
      <c r="W71" s="312">
        <v>0</v>
      </c>
      <c r="X71" s="302">
        <v>3</v>
      </c>
      <c r="Y71" s="302">
        <v>1</v>
      </c>
      <c r="Z71" s="302">
        <v>25</v>
      </c>
      <c r="AA71" s="302">
        <v>1</v>
      </c>
      <c r="AB71" s="258" t="str">
        <f t="shared" si="3"/>
        <v>S11</v>
      </c>
      <c r="AC71" s="313"/>
    </row>
    <row r="72" spans="1:29" s="294" customFormat="1">
      <c r="A72" s="294">
        <v>68</v>
      </c>
      <c r="B72" s="306" t="s">
        <v>397</v>
      </c>
      <c r="C72" s="314" t="s">
        <v>287</v>
      </c>
      <c r="D72" s="314" t="s">
        <v>398</v>
      </c>
      <c r="E72" s="314" t="s">
        <v>399</v>
      </c>
      <c r="F72" s="314" t="s">
        <v>290</v>
      </c>
      <c r="G72" s="314">
        <v>778200</v>
      </c>
      <c r="H72" s="314">
        <v>1892700</v>
      </c>
      <c r="I72" s="314" t="s">
        <v>257</v>
      </c>
      <c r="J72" s="314" t="s">
        <v>215</v>
      </c>
      <c r="K72" s="315" t="s">
        <v>216</v>
      </c>
      <c r="L72" s="309" t="s">
        <v>217</v>
      </c>
      <c r="M72" s="310">
        <v>0</v>
      </c>
      <c r="N72" s="311">
        <v>0</v>
      </c>
      <c r="O72" s="320">
        <v>0</v>
      </c>
      <c r="P72" s="311">
        <v>1000</v>
      </c>
      <c r="Q72" s="311">
        <f t="shared" si="2"/>
        <v>1000</v>
      </c>
      <c r="R72" s="314">
        <v>2526</v>
      </c>
      <c r="S72" s="302" t="s">
        <v>248</v>
      </c>
      <c r="T72" s="302">
        <v>2</v>
      </c>
      <c r="U72" s="302">
        <v>2</v>
      </c>
      <c r="V72" s="314"/>
      <c r="W72" s="302"/>
      <c r="X72" s="302"/>
      <c r="Y72" s="302"/>
      <c r="Z72" s="302"/>
      <c r="AA72" s="302">
        <v>3</v>
      </c>
      <c r="AB72" s="258" t="str">
        <f t="shared" si="3"/>
        <v>S22</v>
      </c>
      <c r="AC72" s="313"/>
    </row>
    <row r="73" spans="1:29" s="294" customFormat="1">
      <c r="A73" s="294">
        <v>69</v>
      </c>
      <c r="B73" s="306" t="s">
        <v>400</v>
      </c>
      <c r="C73" s="314" t="s">
        <v>211</v>
      </c>
      <c r="D73" s="314" t="s">
        <v>244</v>
      </c>
      <c r="E73" s="314" t="s">
        <v>244</v>
      </c>
      <c r="F73" s="314" t="s">
        <v>213</v>
      </c>
      <c r="G73" s="314">
        <v>784100</v>
      </c>
      <c r="H73" s="314">
        <v>1957100</v>
      </c>
      <c r="I73" s="314" t="s">
        <v>224</v>
      </c>
      <c r="J73" s="302" t="s">
        <v>215</v>
      </c>
      <c r="K73" s="315" t="s">
        <v>216</v>
      </c>
      <c r="L73" s="309" t="s">
        <v>217</v>
      </c>
      <c r="M73" s="310">
        <v>0</v>
      </c>
      <c r="N73" s="311">
        <v>0</v>
      </c>
      <c r="O73" s="320">
        <v>0</v>
      </c>
      <c r="P73" s="311">
        <v>800</v>
      </c>
      <c r="Q73" s="311">
        <f t="shared" si="2"/>
        <v>800</v>
      </c>
      <c r="R73" s="314">
        <v>2526</v>
      </c>
      <c r="S73" s="302" t="s">
        <v>248</v>
      </c>
      <c r="T73" s="302">
        <v>2</v>
      </c>
      <c r="U73" s="302">
        <v>2</v>
      </c>
      <c r="V73" s="314"/>
      <c r="W73" s="302"/>
      <c r="X73" s="302"/>
      <c r="Y73" s="302"/>
      <c r="Z73" s="302"/>
      <c r="AA73" s="302">
        <v>1</v>
      </c>
      <c r="AB73" s="258" t="str">
        <f t="shared" si="3"/>
        <v>S22</v>
      </c>
      <c r="AC73" s="313"/>
    </row>
    <row r="74" spans="1:29" s="294" customFormat="1" ht="21" customHeight="1">
      <c r="A74" s="294">
        <v>70</v>
      </c>
      <c r="B74" s="306" t="s">
        <v>401</v>
      </c>
      <c r="C74" s="314" t="s">
        <v>211</v>
      </c>
      <c r="D74" s="314" t="s">
        <v>388</v>
      </c>
      <c r="E74" s="314" t="s">
        <v>402</v>
      </c>
      <c r="F74" s="314" t="s">
        <v>213</v>
      </c>
      <c r="G74" s="314">
        <v>786400</v>
      </c>
      <c r="H74" s="314">
        <v>1923100</v>
      </c>
      <c r="I74" s="314" t="s">
        <v>214</v>
      </c>
      <c r="J74" s="302" t="s">
        <v>215</v>
      </c>
      <c r="K74" s="315" t="s">
        <v>216</v>
      </c>
      <c r="L74" s="309" t="s">
        <v>217</v>
      </c>
      <c r="M74" s="310">
        <v>0</v>
      </c>
      <c r="N74" s="311">
        <v>0</v>
      </c>
      <c r="O74" s="320">
        <v>0</v>
      </c>
      <c r="P74" s="311">
        <v>1000</v>
      </c>
      <c r="Q74" s="311">
        <f t="shared" si="2"/>
        <v>1000</v>
      </c>
      <c r="R74" s="314">
        <v>2526</v>
      </c>
      <c r="S74" s="302" t="s">
        <v>248</v>
      </c>
      <c r="T74" s="302">
        <v>2</v>
      </c>
      <c r="U74" s="302">
        <v>2</v>
      </c>
      <c r="V74" s="314"/>
      <c r="W74" s="302"/>
      <c r="X74" s="302"/>
      <c r="Y74" s="302"/>
      <c r="Z74" s="302"/>
      <c r="AA74" s="302">
        <v>1</v>
      </c>
      <c r="AB74" s="258" t="str">
        <f t="shared" si="3"/>
        <v>S22</v>
      </c>
      <c r="AC74" s="313"/>
    </row>
    <row r="75" spans="1:29" s="294" customFormat="1">
      <c r="A75" s="294">
        <v>71</v>
      </c>
      <c r="B75" s="306" t="s">
        <v>403</v>
      </c>
      <c r="C75" s="316" t="s">
        <v>226</v>
      </c>
      <c r="D75" s="316" t="s">
        <v>346</v>
      </c>
      <c r="E75" s="316" t="s">
        <v>346</v>
      </c>
      <c r="F75" s="315" t="s">
        <v>213</v>
      </c>
      <c r="G75" s="315">
        <v>748000</v>
      </c>
      <c r="H75" s="315">
        <v>1953400</v>
      </c>
      <c r="I75" s="317" t="s">
        <v>228</v>
      </c>
      <c r="J75" s="314" t="s">
        <v>229</v>
      </c>
      <c r="K75" s="315" t="s">
        <v>216</v>
      </c>
      <c r="L75" s="309" t="s">
        <v>217</v>
      </c>
      <c r="M75" s="318">
        <v>0</v>
      </c>
      <c r="N75" s="311">
        <v>1680</v>
      </c>
      <c r="O75" s="320">
        <v>0</v>
      </c>
      <c r="P75" s="311">
        <v>0</v>
      </c>
      <c r="Q75" s="311">
        <f t="shared" si="2"/>
        <v>1680</v>
      </c>
      <c r="R75" s="319">
        <v>2526</v>
      </c>
      <c r="S75" s="302" t="s">
        <v>248</v>
      </c>
      <c r="T75" s="302">
        <v>3</v>
      </c>
      <c r="U75" s="302">
        <v>2</v>
      </c>
      <c r="V75" s="319"/>
      <c r="W75" s="302"/>
      <c r="X75" s="302"/>
      <c r="Y75" s="302"/>
      <c r="Z75" s="302"/>
      <c r="AA75" s="302">
        <v>1</v>
      </c>
      <c r="AB75" s="258" t="str">
        <f t="shared" si="3"/>
        <v>S32</v>
      </c>
      <c r="AC75" s="313"/>
    </row>
    <row r="76" spans="1:29" s="294" customFormat="1">
      <c r="A76" s="294">
        <v>72</v>
      </c>
      <c r="B76" s="306" t="s">
        <v>404</v>
      </c>
      <c r="C76" s="314" t="s">
        <v>231</v>
      </c>
      <c r="D76" s="314" t="s">
        <v>405</v>
      </c>
      <c r="E76" s="314" t="s">
        <v>406</v>
      </c>
      <c r="F76" s="314" t="s">
        <v>280</v>
      </c>
      <c r="G76" s="314">
        <v>804600</v>
      </c>
      <c r="H76" s="314">
        <v>1919400</v>
      </c>
      <c r="I76" s="314" t="s">
        <v>252</v>
      </c>
      <c r="J76" s="302" t="s">
        <v>258</v>
      </c>
      <c r="K76" s="315" t="s">
        <v>216</v>
      </c>
      <c r="L76" s="309" t="s">
        <v>217</v>
      </c>
      <c r="M76" s="310">
        <v>0.3</v>
      </c>
      <c r="N76" s="311">
        <v>0</v>
      </c>
      <c r="O76" s="320">
        <v>0</v>
      </c>
      <c r="P76" s="311">
        <v>1000</v>
      </c>
      <c r="Q76" s="311">
        <f t="shared" si="2"/>
        <v>1000</v>
      </c>
      <c r="R76" s="314">
        <v>2526</v>
      </c>
      <c r="S76" s="302" t="s">
        <v>248</v>
      </c>
      <c r="T76" s="302">
        <v>1</v>
      </c>
      <c r="U76" s="302">
        <v>2</v>
      </c>
      <c r="V76" s="314"/>
      <c r="W76" s="302"/>
      <c r="X76" s="302"/>
      <c r="Y76" s="302"/>
      <c r="Z76" s="302"/>
      <c r="AA76" s="302">
        <v>3</v>
      </c>
      <c r="AB76" s="258" t="str">
        <f t="shared" si="3"/>
        <v>S12</v>
      </c>
      <c r="AC76" s="313"/>
    </row>
    <row r="77" spans="1:29" s="294" customFormat="1" ht="21" customHeight="1">
      <c r="A77" s="294">
        <v>73</v>
      </c>
      <c r="B77" s="306" t="s">
        <v>407</v>
      </c>
      <c r="C77" s="314" t="s">
        <v>408</v>
      </c>
      <c r="D77" s="314" t="s">
        <v>408</v>
      </c>
      <c r="E77" s="314" t="s">
        <v>408</v>
      </c>
      <c r="F77" s="314" t="s">
        <v>213</v>
      </c>
      <c r="G77" s="314">
        <v>719800</v>
      </c>
      <c r="H77" s="314">
        <v>1934300</v>
      </c>
      <c r="I77" s="314" t="s">
        <v>271</v>
      </c>
      <c r="J77" s="314" t="s">
        <v>409</v>
      </c>
      <c r="K77" s="315" t="s">
        <v>216</v>
      </c>
      <c r="L77" s="309" t="s">
        <v>217</v>
      </c>
      <c r="M77" s="310">
        <v>0.1</v>
      </c>
      <c r="N77" s="311">
        <v>0</v>
      </c>
      <c r="O77" s="320">
        <v>0</v>
      </c>
      <c r="P77" s="311">
        <v>200</v>
      </c>
      <c r="Q77" s="311">
        <f t="shared" si="2"/>
        <v>200</v>
      </c>
      <c r="R77" s="314">
        <v>2526</v>
      </c>
      <c r="S77" s="302" t="s">
        <v>248</v>
      </c>
      <c r="T77" s="302">
        <v>1</v>
      </c>
      <c r="U77" s="302">
        <v>2</v>
      </c>
      <c r="V77" s="314"/>
      <c r="W77" s="302"/>
      <c r="X77" s="302"/>
      <c r="Y77" s="302"/>
      <c r="Z77" s="302"/>
      <c r="AA77" s="321">
        <v>4</v>
      </c>
      <c r="AB77" s="258" t="str">
        <f t="shared" si="3"/>
        <v>S12</v>
      </c>
      <c r="AC77" s="313"/>
    </row>
    <row r="78" spans="1:29" s="294" customFormat="1">
      <c r="A78" s="294">
        <v>74</v>
      </c>
      <c r="B78" s="306" t="s">
        <v>410</v>
      </c>
      <c r="C78" s="314" t="s">
        <v>274</v>
      </c>
      <c r="D78" s="314" t="s">
        <v>411</v>
      </c>
      <c r="E78" s="314" t="s">
        <v>412</v>
      </c>
      <c r="F78" s="314" t="s">
        <v>213</v>
      </c>
      <c r="G78" s="314">
        <v>788000</v>
      </c>
      <c r="H78" s="314">
        <v>1972400</v>
      </c>
      <c r="I78" s="314" t="s">
        <v>276</v>
      </c>
      <c r="J78" s="314" t="s">
        <v>308</v>
      </c>
      <c r="K78" s="315" t="s">
        <v>216</v>
      </c>
      <c r="L78" s="309" t="s">
        <v>217</v>
      </c>
      <c r="M78" s="310">
        <v>0.495</v>
      </c>
      <c r="N78" s="311">
        <v>0</v>
      </c>
      <c r="O78" s="320">
        <v>0</v>
      </c>
      <c r="P78" s="311">
        <v>1000</v>
      </c>
      <c r="Q78" s="311">
        <f t="shared" si="2"/>
        <v>1000</v>
      </c>
      <c r="R78" s="314">
        <v>2526</v>
      </c>
      <c r="S78" s="302" t="s">
        <v>248</v>
      </c>
      <c r="T78" s="302">
        <v>1</v>
      </c>
      <c r="U78" s="302">
        <v>2</v>
      </c>
      <c r="V78" s="314"/>
      <c r="W78" s="302"/>
      <c r="X78" s="302"/>
      <c r="Y78" s="302"/>
      <c r="Z78" s="302"/>
      <c r="AA78" s="302">
        <v>2</v>
      </c>
      <c r="AB78" s="258" t="str">
        <f t="shared" si="3"/>
        <v>S12</v>
      </c>
      <c r="AC78" s="313"/>
    </row>
    <row r="79" spans="1:29" s="294" customFormat="1">
      <c r="A79" s="294">
        <v>75</v>
      </c>
      <c r="B79" s="306" t="s">
        <v>413</v>
      </c>
      <c r="C79" s="314" t="s">
        <v>231</v>
      </c>
      <c r="D79" s="314" t="s">
        <v>414</v>
      </c>
      <c r="E79" s="314" t="s">
        <v>415</v>
      </c>
      <c r="F79" s="314" t="s">
        <v>213</v>
      </c>
      <c r="G79" s="314">
        <v>774500</v>
      </c>
      <c r="H79" s="314">
        <v>1919700</v>
      </c>
      <c r="I79" s="314" t="s">
        <v>214</v>
      </c>
      <c r="J79" s="314" t="s">
        <v>215</v>
      </c>
      <c r="K79" s="315" t="s">
        <v>216</v>
      </c>
      <c r="L79" s="309" t="s">
        <v>217</v>
      </c>
      <c r="M79" s="310">
        <v>0.35399999999999998</v>
      </c>
      <c r="N79" s="311">
        <v>0</v>
      </c>
      <c r="O79" s="320">
        <v>0</v>
      </c>
      <c r="P79" s="311">
        <v>700</v>
      </c>
      <c r="Q79" s="311">
        <f t="shared" si="2"/>
        <v>700</v>
      </c>
      <c r="R79" s="314">
        <v>2526</v>
      </c>
      <c r="S79" s="302" t="s">
        <v>248</v>
      </c>
      <c r="T79" s="302">
        <v>1</v>
      </c>
      <c r="U79" s="302">
        <v>2</v>
      </c>
      <c r="V79" s="314"/>
      <c r="W79" s="302"/>
      <c r="X79" s="302"/>
      <c r="Y79" s="302"/>
      <c r="Z79" s="302"/>
      <c r="AA79" s="302">
        <v>3</v>
      </c>
      <c r="AB79" s="258" t="str">
        <f t="shared" si="3"/>
        <v>S12</v>
      </c>
      <c r="AC79" s="313"/>
    </row>
    <row r="80" spans="1:29" s="294" customFormat="1" ht="21" customHeight="1">
      <c r="A80" s="294">
        <v>76</v>
      </c>
      <c r="B80" s="306" t="s">
        <v>416</v>
      </c>
      <c r="C80" s="314" t="s">
        <v>287</v>
      </c>
      <c r="D80" s="314" t="s">
        <v>417</v>
      </c>
      <c r="E80" s="314" t="s">
        <v>418</v>
      </c>
      <c r="F80" s="314" t="s">
        <v>213</v>
      </c>
      <c r="G80" s="314">
        <v>791100</v>
      </c>
      <c r="H80" s="314">
        <v>1900800</v>
      </c>
      <c r="I80" s="314" t="s">
        <v>257</v>
      </c>
      <c r="J80" s="314" t="s">
        <v>215</v>
      </c>
      <c r="K80" s="315" t="s">
        <v>216</v>
      </c>
      <c r="L80" s="309" t="s">
        <v>217</v>
      </c>
      <c r="M80" s="310">
        <v>0</v>
      </c>
      <c r="N80" s="311">
        <v>0</v>
      </c>
      <c r="O80" s="320">
        <v>0</v>
      </c>
      <c r="P80" s="311">
        <v>1000</v>
      </c>
      <c r="Q80" s="311">
        <f t="shared" si="2"/>
        <v>1000</v>
      </c>
      <c r="R80" s="314">
        <v>2527</v>
      </c>
      <c r="S80" s="302" t="s">
        <v>248</v>
      </c>
      <c r="T80" s="302">
        <v>2</v>
      </c>
      <c r="U80" s="302">
        <v>2</v>
      </c>
      <c r="V80" s="314"/>
      <c r="W80" s="302"/>
      <c r="X80" s="302"/>
      <c r="Y80" s="302"/>
      <c r="Z80" s="302"/>
      <c r="AA80" s="302">
        <v>3</v>
      </c>
      <c r="AB80" s="258" t="str">
        <f t="shared" si="3"/>
        <v>S22</v>
      </c>
      <c r="AC80" s="313"/>
    </row>
    <row r="81" spans="1:29" s="294" customFormat="1">
      <c r="A81" s="294">
        <v>77</v>
      </c>
      <c r="B81" s="306" t="s">
        <v>419</v>
      </c>
      <c r="C81" s="314" t="s">
        <v>355</v>
      </c>
      <c r="D81" s="314" t="s">
        <v>420</v>
      </c>
      <c r="E81" s="314" t="s">
        <v>420</v>
      </c>
      <c r="F81" s="314" t="s">
        <v>280</v>
      </c>
      <c r="G81" s="314">
        <v>813800</v>
      </c>
      <c r="H81" s="314">
        <v>1990800</v>
      </c>
      <c r="I81" s="314" t="s">
        <v>421</v>
      </c>
      <c r="J81" s="314" t="s">
        <v>308</v>
      </c>
      <c r="K81" s="315" t="s">
        <v>216</v>
      </c>
      <c r="L81" s="309" t="s">
        <v>217</v>
      </c>
      <c r="M81" s="310">
        <v>0</v>
      </c>
      <c r="N81" s="311">
        <v>0</v>
      </c>
      <c r="O81" s="320">
        <v>0</v>
      </c>
      <c r="P81" s="311">
        <v>1000</v>
      </c>
      <c r="Q81" s="311">
        <f t="shared" si="2"/>
        <v>1000</v>
      </c>
      <c r="R81" s="314">
        <v>2527</v>
      </c>
      <c r="S81" s="302" t="s">
        <v>248</v>
      </c>
      <c r="T81" s="302">
        <v>2</v>
      </c>
      <c r="U81" s="302">
        <v>2</v>
      </c>
      <c r="V81" s="314"/>
      <c r="W81" s="302"/>
      <c r="X81" s="302"/>
      <c r="Y81" s="302"/>
      <c r="Z81" s="302"/>
      <c r="AA81" s="302">
        <v>2</v>
      </c>
      <c r="AB81" s="258" t="str">
        <f t="shared" si="3"/>
        <v>S22</v>
      </c>
      <c r="AC81" s="313"/>
    </row>
    <row r="82" spans="1:29" s="294" customFormat="1">
      <c r="A82" s="294">
        <v>78</v>
      </c>
      <c r="B82" s="306" t="s">
        <v>422</v>
      </c>
      <c r="C82" s="316" t="s">
        <v>274</v>
      </c>
      <c r="D82" s="314" t="s">
        <v>274</v>
      </c>
      <c r="E82" s="316" t="s">
        <v>307</v>
      </c>
      <c r="F82" s="315" t="s">
        <v>213</v>
      </c>
      <c r="G82" s="315">
        <v>784700</v>
      </c>
      <c r="H82" s="315">
        <v>1981600</v>
      </c>
      <c r="I82" s="317" t="s">
        <v>276</v>
      </c>
      <c r="J82" s="314" t="s">
        <v>308</v>
      </c>
      <c r="K82" s="315" t="s">
        <v>216</v>
      </c>
      <c r="L82" s="309" t="s">
        <v>217</v>
      </c>
      <c r="M82" s="318">
        <v>0</v>
      </c>
      <c r="N82" s="311">
        <v>1740</v>
      </c>
      <c r="O82" s="320">
        <v>0</v>
      </c>
      <c r="P82" s="311">
        <v>0</v>
      </c>
      <c r="Q82" s="311">
        <f t="shared" si="2"/>
        <v>1740</v>
      </c>
      <c r="R82" s="319">
        <v>2527</v>
      </c>
      <c r="S82" s="302" t="s">
        <v>248</v>
      </c>
      <c r="T82" s="302">
        <v>3</v>
      </c>
      <c r="U82" s="302">
        <v>2</v>
      </c>
      <c r="V82" s="319"/>
      <c r="W82" s="302"/>
      <c r="X82" s="302"/>
      <c r="Y82" s="302"/>
      <c r="Z82" s="302"/>
      <c r="AA82" s="302">
        <v>2</v>
      </c>
      <c r="AB82" s="258" t="str">
        <f t="shared" si="3"/>
        <v>S32</v>
      </c>
      <c r="AC82" s="313"/>
    </row>
    <row r="83" spans="1:29" s="294" customFormat="1" ht="21" customHeight="1">
      <c r="A83" s="294">
        <v>79</v>
      </c>
      <c r="B83" s="306" t="s">
        <v>423</v>
      </c>
      <c r="C83" s="316" t="s">
        <v>226</v>
      </c>
      <c r="D83" s="316" t="s">
        <v>346</v>
      </c>
      <c r="E83" s="316" t="s">
        <v>395</v>
      </c>
      <c r="F83" s="315" t="s">
        <v>213</v>
      </c>
      <c r="G83" s="315">
        <v>752600</v>
      </c>
      <c r="H83" s="315">
        <v>1956400</v>
      </c>
      <c r="I83" s="317" t="s">
        <v>228</v>
      </c>
      <c r="J83" s="314" t="s">
        <v>229</v>
      </c>
      <c r="K83" s="315" t="s">
        <v>216</v>
      </c>
      <c r="L83" s="309" t="s">
        <v>217</v>
      </c>
      <c r="M83" s="318">
        <v>0</v>
      </c>
      <c r="N83" s="311">
        <v>1420</v>
      </c>
      <c r="O83" s="320">
        <v>0</v>
      </c>
      <c r="P83" s="311">
        <v>0</v>
      </c>
      <c r="Q83" s="311">
        <f t="shared" si="2"/>
        <v>1420</v>
      </c>
      <c r="R83" s="319">
        <v>2527</v>
      </c>
      <c r="S83" s="302" t="s">
        <v>248</v>
      </c>
      <c r="T83" s="302">
        <v>3</v>
      </c>
      <c r="U83" s="302">
        <v>2</v>
      </c>
      <c r="V83" s="319"/>
      <c r="W83" s="302"/>
      <c r="X83" s="302"/>
      <c r="Y83" s="302"/>
      <c r="Z83" s="302"/>
      <c r="AA83" s="302">
        <v>1</v>
      </c>
      <c r="AB83" s="258" t="str">
        <f t="shared" si="3"/>
        <v>S32</v>
      </c>
      <c r="AC83" s="313"/>
    </row>
    <row r="84" spans="1:29" s="294" customFormat="1">
      <c r="A84" s="294">
        <v>80</v>
      </c>
      <c r="B84" s="306" t="s">
        <v>424</v>
      </c>
      <c r="C84" s="316" t="s">
        <v>268</v>
      </c>
      <c r="D84" s="316" t="s">
        <v>425</v>
      </c>
      <c r="E84" s="316" t="s">
        <v>426</v>
      </c>
      <c r="F84" s="315" t="s">
        <v>213</v>
      </c>
      <c r="G84" s="315">
        <v>730200</v>
      </c>
      <c r="H84" s="315">
        <v>1921200</v>
      </c>
      <c r="I84" s="317" t="s">
        <v>271</v>
      </c>
      <c r="J84" s="314" t="s">
        <v>285</v>
      </c>
      <c r="K84" s="315" t="s">
        <v>216</v>
      </c>
      <c r="L84" s="309" t="s">
        <v>217</v>
      </c>
      <c r="M84" s="318">
        <v>0</v>
      </c>
      <c r="N84" s="311">
        <v>1460</v>
      </c>
      <c r="O84" s="320">
        <v>0</v>
      </c>
      <c r="P84" s="311">
        <v>0</v>
      </c>
      <c r="Q84" s="311">
        <f t="shared" si="2"/>
        <v>1460</v>
      </c>
      <c r="R84" s="319">
        <v>2527</v>
      </c>
      <c r="S84" s="302" t="s">
        <v>248</v>
      </c>
      <c r="T84" s="302">
        <v>3</v>
      </c>
      <c r="U84" s="302">
        <v>2</v>
      </c>
      <c r="V84" s="319"/>
      <c r="W84" s="302"/>
      <c r="X84" s="302"/>
      <c r="Y84" s="302"/>
      <c r="Z84" s="302"/>
      <c r="AA84" s="321">
        <v>4</v>
      </c>
      <c r="AB84" s="258" t="str">
        <f t="shared" si="3"/>
        <v>S32</v>
      </c>
      <c r="AC84" s="313"/>
    </row>
    <row r="85" spans="1:29" s="294" customFormat="1">
      <c r="A85" s="294">
        <v>81</v>
      </c>
      <c r="B85" s="306" t="s">
        <v>427</v>
      </c>
      <c r="C85" s="314" t="s">
        <v>428</v>
      </c>
      <c r="D85" s="314" t="s">
        <v>429</v>
      </c>
      <c r="E85" s="314" t="s">
        <v>430</v>
      </c>
      <c r="F85" s="314" t="s">
        <v>431</v>
      </c>
      <c r="G85" s="314">
        <v>181500</v>
      </c>
      <c r="H85" s="314">
        <v>1890500</v>
      </c>
      <c r="I85" s="314" t="s">
        <v>432</v>
      </c>
      <c r="J85" s="314" t="s">
        <v>321</v>
      </c>
      <c r="K85" s="302" t="s">
        <v>241</v>
      </c>
      <c r="L85" s="309" t="s">
        <v>242</v>
      </c>
      <c r="M85" s="310">
        <v>0.12</v>
      </c>
      <c r="N85" s="311">
        <v>0</v>
      </c>
      <c r="O85" s="320">
        <v>0</v>
      </c>
      <c r="P85" s="311">
        <v>500</v>
      </c>
      <c r="Q85" s="311">
        <f t="shared" si="2"/>
        <v>500</v>
      </c>
      <c r="R85" s="314">
        <v>2527</v>
      </c>
      <c r="S85" s="302" t="s">
        <v>248</v>
      </c>
      <c r="T85" s="302">
        <v>1</v>
      </c>
      <c r="U85" s="302">
        <v>2</v>
      </c>
      <c r="V85" s="314"/>
      <c r="W85" s="302"/>
      <c r="X85" s="302"/>
      <c r="Y85" s="302"/>
      <c r="Z85" s="302"/>
      <c r="AA85" s="302">
        <v>3</v>
      </c>
      <c r="AB85" s="258" t="str">
        <f t="shared" si="3"/>
        <v>S12</v>
      </c>
      <c r="AC85" s="313"/>
    </row>
    <row r="86" spans="1:29" s="294" customFormat="1" ht="21" customHeight="1">
      <c r="A86" s="294">
        <v>82</v>
      </c>
      <c r="B86" s="306" t="s">
        <v>433</v>
      </c>
      <c r="C86" s="314" t="s">
        <v>365</v>
      </c>
      <c r="D86" s="314" t="s">
        <v>434</v>
      </c>
      <c r="E86" s="314" t="s">
        <v>435</v>
      </c>
      <c r="F86" s="314" t="s">
        <v>213</v>
      </c>
      <c r="G86" s="314">
        <v>781800</v>
      </c>
      <c r="H86" s="314">
        <v>1908200</v>
      </c>
      <c r="I86" s="314" t="s">
        <v>257</v>
      </c>
      <c r="J86" s="314" t="s">
        <v>331</v>
      </c>
      <c r="K86" s="302" t="s">
        <v>241</v>
      </c>
      <c r="L86" s="309" t="s">
        <v>242</v>
      </c>
      <c r="M86" s="310">
        <v>0.49</v>
      </c>
      <c r="N86" s="311">
        <v>0</v>
      </c>
      <c r="O86" s="320">
        <v>0</v>
      </c>
      <c r="P86" s="311">
        <v>500</v>
      </c>
      <c r="Q86" s="311">
        <f t="shared" si="2"/>
        <v>500</v>
      </c>
      <c r="R86" s="314">
        <v>2527</v>
      </c>
      <c r="S86" s="302" t="s">
        <v>248</v>
      </c>
      <c r="T86" s="302">
        <v>1</v>
      </c>
      <c r="U86" s="302">
        <v>2</v>
      </c>
      <c r="V86" s="314"/>
      <c r="W86" s="302"/>
      <c r="X86" s="302"/>
      <c r="Y86" s="302"/>
      <c r="Z86" s="302"/>
      <c r="AA86" s="302">
        <v>3</v>
      </c>
      <c r="AB86" s="258" t="str">
        <f t="shared" si="3"/>
        <v>S12</v>
      </c>
      <c r="AC86" s="313"/>
    </row>
    <row r="87" spans="1:29" s="294" customFormat="1">
      <c r="A87" s="294">
        <v>83</v>
      </c>
      <c r="B87" s="306" t="s">
        <v>436</v>
      </c>
      <c r="C87" s="314" t="s">
        <v>231</v>
      </c>
      <c r="D87" s="314" t="s">
        <v>437</v>
      </c>
      <c r="E87" s="314" t="s">
        <v>438</v>
      </c>
      <c r="F87" s="314" t="s">
        <v>213</v>
      </c>
      <c r="G87" s="314">
        <v>781200</v>
      </c>
      <c r="H87" s="314">
        <v>1906200</v>
      </c>
      <c r="I87" s="314" t="s">
        <v>257</v>
      </c>
      <c r="J87" s="314" t="s">
        <v>215</v>
      </c>
      <c r="K87" s="315" t="s">
        <v>216</v>
      </c>
      <c r="L87" s="309" t="s">
        <v>217</v>
      </c>
      <c r="M87" s="310">
        <v>0.4</v>
      </c>
      <c r="N87" s="311">
        <v>0</v>
      </c>
      <c r="O87" s="320">
        <v>0</v>
      </c>
      <c r="P87" s="311">
        <v>500</v>
      </c>
      <c r="Q87" s="311">
        <f t="shared" si="2"/>
        <v>500</v>
      </c>
      <c r="R87" s="314">
        <v>2527</v>
      </c>
      <c r="S87" s="302" t="s">
        <v>248</v>
      </c>
      <c r="T87" s="302">
        <v>1</v>
      </c>
      <c r="U87" s="302">
        <v>2</v>
      </c>
      <c r="V87" s="314"/>
      <c r="W87" s="302"/>
      <c r="X87" s="302"/>
      <c r="Y87" s="302"/>
      <c r="Z87" s="302"/>
      <c r="AA87" s="302">
        <v>3</v>
      </c>
      <c r="AB87" s="258" t="str">
        <f t="shared" si="3"/>
        <v>S12</v>
      </c>
      <c r="AC87" s="313"/>
    </row>
    <row r="88" spans="1:29" s="294" customFormat="1">
      <c r="A88" s="294">
        <v>84</v>
      </c>
      <c r="B88" s="306" t="s">
        <v>439</v>
      </c>
      <c r="C88" s="314" t="s">
        <v>226</v>
      </c>
      <c r="D88" s="314" t="s">
        <v>440</v>
      </c>
      <c r="E88" s="314" t="s">
        <v>441</v>
      </c>
      <c r="F88" s="314" t="s">
        <v>213</v>
      </c>
      <c r="G88" s="314">
        <v>766600</v>
      </c>
      <c r="H88" s="314">
        <v>1943400</v>
      </c>
      <c r="I88" s="314" t="s">
        <v>302</v>
      </c>
      <c r="J88" s="314" t="s">
        <v>229</v>
      </c>
      <c r="K88" s="315" t="s">
        <v>216</v>
      </c>
      <c r="L88" s="309" t="s">
        <v>217</v>
      </c>
      <c r="M88" s="310">
        <v>0.02</v>
      </c>
      <c r="N88" s="311">
        <v>0</v>
      </c>
      <c r="O88" s="320">
        <v>0</v>
      </c>
      <c r="P88" s="311">
        <v>100</v>
      </c>
      <c r="Q88" s="311">
        <f t="shared" si="2"/>
        <v>100</v>
      </c>
      <c r="R88" s="314">
        <v>2527</v>
      </c>
      <c r="S88" s="302" t="s">
        <v>248</v>
      </c>
      <c r="T88" s="302">
        <v>1</v>
      </c>
      <c r="U88" s="302">
        <v>2</v>
      </c>
      <c r="V88" s="314"/>
      <c r="W88" s="302"/>
      <c r="X88" s="302"/>
      <c r="Y88" s="302"/>
      <c r="Z88" s="302"/>
      <c r="AA88" s="302">
        <v>1</v>
      </c>
      <c r="AB88" s="258" t="str">
        <f t="shared" si="3"/>
        <v>S12</v>
      </c>
      <c r="AC88" s="313"/>
    </row>
    <row r="89" spans="1:29" s="294" customFormat="1" ht="21" customHeight="1">
      <c r="A89" s="294">
        <v>85</v>
      </c>
      <c r="B89" s="306" t="s">
        <v>442</v>
      </c>
      <c r="C89" s="314" t="s">
        <v>329</v>
      </c>
      <c r="D89" s="314" t="s">
        <v>443</v>
      </c>
      <c r="E89" s="314" t="s">
        <v>444</v>
      </c>
      <c r="F89" s="314" t="s">
        <v>280</v>
      </c>
      <c r="G89" s="314">
        <v>812000</v>
      </c>
      <c r="H89" s="314">
        <v>1939800</v>
      </c>
      <c r="I89" s="314" t="s">
        <v>302</v>
      </c>
      <c r="J89" s="302" t="s">
        <v>258</v>
      </c>
      <c r="K89" s="315" t="s">
        <v>216</v>
      </c>
      <c r="L89" s="309" t="s">
        <v>217</v>
      </c>
      <c r="M89" s="310">
        <v>0.2</v>
      </c>
      <c r="N89" s="311">
        <v>0</v>
      </c>
      <c r="O89" s="320">
        <v>0</v>
      </c>
      <c r="P89" s="311">
        <v>2000</v>
      </c>
      <c r="Q89" s="311">
        <f t="shared" si="2"/>
        <v>2000</v>
      </c>
      <c r="R89" s="314">
        <v>2527</v>
      </c>
      <c r="S89" s="302" t="s">
        <v>248</v>
      </c>
      <c r="T89" s="302">
        <v>1</v>
      </c>
      <c r="U89" s="302">
        <v>2</v>
      </c>
      <c r="V89" s="314"/>
      <c r="W89" s="302"/>
      <c r="X89" s="302"/>
      <c r="Y89" s="302"/>
      <c r="Z89" s="302"/>
      <c r="AA89" s="302">
        <v>2</v>
      </c>
      <c r="AB89" s="258" t="str">
        <f t="shared" si="3"/>
        <v>S12</v>
      </c>
      <c r="AC89" s="313"/>
    </row>
    <row r="90" spans="1:29" s="294" customFormat="1">
      <c r="A90" s="294">
        <v>86</v>
      </c>
      <c r="B90" s="306" t="s">
        <v>442</v>
      </c>
      <c r="C90" s="314" t="s">
        <v>329</v>
      </c>
      <c r="D90" s="314" t="s">
        <v>392</v>
      </c>
      <c r="E90" s="314" t="s">
        <v>445</v>
      </c>
      <c r="F90" s="314" t="s">
        <v>280</v>
      </c>
      <c r="G90" s="314">
        <v>812600</v>
      </c>
      <c r="H90" s="314">
        <v>1941500</v>
      </c>
      <c r="I90" s="314" t="s">
        <v>302</v>
      </c>
      <c r="J90" s="302" t="s">
        <v>258</v>
      </c>
      <c r="K90" s="302" t="s">
        <v>216</v>
      </c>
      <c r="L90" s="309" t="s">
        <v>217</v>
      </c>
      <c r="M90" s="310">
        <v>0.02</v>
      </c>
      <c r="N90" s="311">
        <v>0</v>
      </c>
      <c r="O90" s="320">
        <v>0</v>
      </c>
      <c r="P90" s="311">
        <v>100</v>
      </c>
      <c r="Q90" s="311">
        <f t="shared" si="2"/>
        <v>100</v>
      </c>
      <c r="R90" s="314">
        <v>2527</v>
      </c>
      <c r="S90" s="302" t="s">
        <v>248</v>
      </c>
      <c r="T90" s="302">
        <v>1</v>
      </c>
      <c r="U90" s="302">
        <v>2</v>
      </c>
      <c r="V90" s="314"/>
      <c r="W90" s="302"/>
      <c r="X90" s="302"/>
      <c r="Y90" s="302"/>
      <c r="Z90" s="302"/>
      <c r="AA90" s="302">
        <v>2</v>
      </c>
      <c r="AB90" s="258" t="str">
        <f t="shared" si="3"/>
        <v>S12</v>
      </c>
      <c r="AC90" s="313"/>
    </row>
    <row r="91" spans="1:29" s="294" customFormat="1">
      <c r="A91" s="294">
        <v>87</v>
      </c>
      <c r="B91" s="306" t="s">
        <v>446</v>
      </c>
      <c r="C91" s="314" t="s">
        <v>274</v>
      </c>
      <c r="D91" s="314" t="s">
        <v>447</v>
      </c>
      <c r="E91" s="314" t="s">
        <v>448</v>
      </c>
      <c r="F91" s="314" t="s">
        <v>213</v>
      </c>
      <c r="G91" s="314">
        <v>792800</v>
      </c>
      <c r="H91" s="314">
        <v>1982100</v>
      </c>
      <c r="I91" s="314" t="s">
        <v>421</v>
      </c>
      <c r="J91" s="314" t="s">
        <v>308</v>
      </c>
      <c r="K91" s="315" t="s">
        <v>216</v>
      </c>
      <c r="L91" s="309" t="s">
        <v>217</v>
      </c>
      <c r="M91" s="310">
        <v>0.09</v>
      </c>
      <c r="N91" s="311">
        <v>246</v>
      </c>
      <c r="O91" s="320">
        <v>0</v>
      </c>
      <c r="P91" s="311">
        <v>54</v>
      </c>
      <c r="Q91" s="311">
        <f t="shared" si="2"/>
        <v>300</v>
      </c>
      <c r="R91" s="314">
        <v>2528</v>
      </c>
      <c r="S91" s="302" t="s">
        <v>248</v>
      </c>
      <c r="T91" s="302">
        <v>1</v>
      </c>
      <c r="U91" s="302">
        <v>1</v>
      </c>
      <c r="V91" s="314" t="s">
        <v>396</v>
      </c>
      <c r="W91" s="312">
        <v>1.571</v>
      </c>
      <c r="X91" s="302">
        <v>14</v>
      </c>
      <c r="Y91" s="302">
        <v>1</v>
      </c>
      <c r="Z91" s="302">
        <v>24</v>
      </c>
      <c r="AA91" s="302">
        <v>2</v>
      </c>
      <c r="AB91" s="258" t="str">
        <f t="shared" si="3"/>
        <v>S11</v>
      </c>
      <c r="AC91" s="313"/>
    </row>
    <row r="92" spans="1:29" s="294" customFormat="1" ht="21" customHeight="1">
      <c r="A92" s="294">
        <v>88</v>
      </c>
      <c r="B92" s="306" t="s">
        <v>449</v>
      </c>
      <c r="C92" s="314" t="s">
        <v>329</v>
      </c>
      <c r="D92" s="314" t="s">
        <v>443</v>
      </c>
      <c r="E92" s="314" t="s">
        <v>443</v>
      </c>
      <c r="F92" s="314" t="s">
        <v>280</v>
      </c>
      <c r="G92" s="314">
        <v>811200</v>
      </c>
      <c r="H92" s="314">
        <v>1936200</v>
      </c>
      <c r="I92" s="314" t="s">
        <v>252</v>
      </c>
      <c r="J92" s="302" t="s">
        <v>258</v>
      </c>
      <c r="K92" s="315" t="s">
        <v>216</v>
      </c>
      <c r="L92" s="309" t="s">
        <v>217</v>
      </c>
      <c r="M92" s="310">
        <v>0</v>
      </c>
      <c r="N92" s="311">
        <v>0</v>
      </c>
      <c r="O92" s="320">
        <v>0</v>
      </c>
      <c r="P92" s="311">
        <v>300</v>
      </c>
      <c r="Q92" s="311">
        <f t="shared" si="2"/>
        <v>300</v>
      </c>
      <c r="R92" s="314">
        <v>2528</v>
      </c>
      <c r="S92" s="302" t="s">
        <v>248</v>
      </c>
      <c r="T92" s="302">
        <v>2</v>
      </c>
      <c r="U92" s="302">
        <v>2</v>
      </c>
      <c r="V92" s="314"/>
      <c r="W92" s="302"/>
      <c r="X92" s="302"/>
      <c r="Y92" s="302"/>
      <c r="Z92" s="302"/>
      <c r="AA92" s="302">
        <v>2</v>
      </c>
      <c r="AB92" s="258" t="str">
        <f t="shared" si="3"/>
        <v>S22</v>
      </c>
      <c r="AC92" s="313"/>
    </row>
    <row r="93" spans="1:29" s="294" customFormat="1">
      <c r="A93" s="294">
        <v>89</v>
      </c>
      <c r="B93" s="306" t="s">
        <v>450</v>
      </c>
      <c r="C93" s="314" t="s">
        <v>231</v>
      </c>
      <c r="D93" s="314" t="s">
        <v>265</v>
      </c>
      <c r="E93" s="314" t="s">
        <v>451</v>
      </c>
      <c r="F93" s="314" t="s">
        <v>213</v>
      </c>
      <c r="G93" s="314">
        <v>777300</v>
      </c>
      <c r="H93" s="314">
        <v>1913800</v>
      </c>
      <c r="I93" s="314" t="s">
        <v>214</v>
      </c>
      <c r="J93" s="314" t="s">
        <v>215</v>
      </c>
      <c r="K93" s="315" t="s">
        <v>216</v>
      </c>
      <c r="L93" s="309" t="s">
        <v>217</v>
      </c>
      <c r="M93" s="310">
        <v>0</v>
      </c>
      <c r="N93" s="311">
        <v>0</v>
      </c>
      <c r="O93" s="320">
        <v>0</v>
      </c>
      <c r="P93" s="311">
        <v>500</v>
      </c>
      <c r="Q93" s="311">
        <f t="shared" si="2"/>
        <v>500</v>
      </c>
      <c r="R93" s="314">
        <v>2528</v>
      </c>
      <c r="S93" s="302" t="s">
        <v>248</v>
      </c>
      <c r="T93" s="302">
        <v>2</v>
      </c>
      <c r="U93" s="302">
        <v>2</v>
      </c>
      <c r="V93" s="314"/>
      <c r="W93" s="302"/>
      <c r="X93" s="302"/>
      <c r="Y93" s="302"/>
      <c r="Z93" s="302"/>
      <c r="AA93" s="302">
        <v>3</v>
      </c>
      <c r="AB93" s="258" t="str">
        <f t="shared" si="3"/>
        <v>S22</v>
      </c>
      <c r="AC93" s="313"/>
    </row>
    <row r="94" spans="1:29" s="294" customFormat="1">
      <c r="A94" s="294">
        <v>90</v>
      </c>
      <c r="B94" s="306" t="s">
        <v>452</v>
      </c>
      <c r="C94" s="314" t="s">
        <v>226</v>
      </c>
      <c r="D94" s="314" t="s">
        <v>325</v>
      </c>
      <c r="E94" s="314" t="s">
        <v>451</v>
      </c>
      <c r="F94" s="314" t="s">
        <v>213</v>
      </c>
      <c r="G94" s="314">
        <v>759800</v>
      </c>
      <c r="H94" s="314">
        <v>1955100</v>
      </c>
      <c r="I94" s="314" t="s">
        <v>228</v>
      </c>
      <c r="J94" s="314" t="s">
        <v>229</v>
      </c>
      <c r="K94" s="315" t="s">
        <v>216</v>
      </c>
      <c r="L94" s="309" t="s">
        <v>217</v>
      </c>
      <c r="M94" s="310">
        <v>0</v>
      </c>
      <c r="N94" s="311">
        <v>0</v>
      </c>
      <c r="O94" s="320">
        <v>0</v>
      </c>
      <c r="P94" s="311">
        <v>500</v>
      </c>
      <c r="Q94" s="311">
        <f t="shared" si="2"/>
        <v>500</v>
      </c>
      <c r="R94" s="314">
        <v>2528</v>
      </c>
      <c r="S94" s="302" t="s">
        <v>248</v>
      </c>
      <c r="T94" s="302">
        <v>2</v>
      </c>
      <c r="U94" s="302">
        <v>2</v>
      </c>
      <c r="V94" s="314"/>
      <c r="W94" s="302"/>
      <c r="X94" s="302"/>
      <c r="Y94" s="302"/>
      <c r="Z94" s="302"/>
      <c r="AA94" s="302">
        <v>1</v>
      </c>
      <c r="AB94" s="258" t="str">
        <f t="shared" si="3"/>
        <v>S22</v>
      </c>
      <c r="AC94" s="313"/>
    </row>
    <row r="95" spans="1:29" s="294" customFormat="1" ht="21" customHeight="1">
      <c r="A95" s="294">
        <v>91</v>
      </c>
      <c r="B95" s="306" t="s">
        <v>453</v>
      </c>
      <c r="C95" s="314" t="s">
        <v>428</v>
      </c>
      <c r="D95" s="314" t="s">
        <v>454</v>
      </c>
      <c r="E95" s="314" t="s">
        <v>455</v>
      </c>
      <c r="F95" s="314" t="s">
        <v>431</v>
      </c>
      <c r="G95" s="314">
        <v>184200</v>
      </c>
      <c r="H95" s="314">
        <v>1889900</v>
      </c>
      <c r="I95" s="314" t="s">
        <v>432</v>
      </c>
      <c r="J95" s="314" t="s">
        <v>321</v>
      </c>
      <c r="K95" s="302" t="s">
        <v>241</v>
      </c>
      <c r="L95" s="309" t="s">
        <v>242</v>
      </c>
      <c r="M95" s="310">
        <v>0</v>
      </c>
      <c r="N95" s="311">
        <v>0</v>
      </c>
      <c r="O95" s="320">
        <v>0</v>
      </c>
      <c r="P95" s="311">
        <v>400</v>
      </c>
      <c r="Q95" s="311">
        <f t="shared" si="2"/>
        <v>400</v>
      </c>
      <c r="R95" s="314">
        <v>2528</v>
      </c>
      <c r="S95" s="302" t="s">
        <v>248</v>
      </c>
      <c r="T95" s="302">
        <v>2</v>
      </c>
      <c r="U95" s="302">
        <v>2</v>
      </c>
      <c r="V95" s="314"/>
      <c r="W95" s="302"/>
      <c r="X95" s="302"/>
      <c r="Y95" s="302"/>
      <c r="Z95" s="302"/>
      <c r="AA95" s="302">
        <v>3</v>
      </c>
      <c r="AB95" s="258" t="str">
        <f t="shared" si="3"/>
        <v>S22</v>
      </c>
      <c r="AC95" s="313"/>
    </row>
    <row r="96" spans="1:29" s="294" customFormat="1">
      <c r="A96" s="294">
        <v>92</v>
      </c>
      <c r="B96" s="306" t="s">
        <v>401</v>
      </c>
      <c r="C96" s="314" t="s">
        <v>274</v>
      </c>
      <c r="D96" s="314" t="s">
        <v>456</v>
      </c>
      <c r="E96" s="314" t="s">
        <v>456</v>
      </c>
      <c r="F96" s="314" t="s">
        <v>213</v>
      </c>
      <c r="G96" s="314">
        <v>785600</v>
      </c>
      <c r="H96" s="314">
        <v>1972600</v>
      </c>
      <c r="I96" s="314" t="s">
        <v>276</v>
      </c>
      <c r="J96" s="314" t="s">
        <v>308</v>
      </c>
      <c r="K96" s="315" t="s">
        <v>216</v>
      </c>
      <c r="L96" s="309" t="s">
        <v>217</v>
      </c>
      <c r="M96" s="310">
        <v>0</v>
      </c>
      <c r="N96" s="311">
        <v>0</v>
      </c>
      <c r="O96" s="320">
        <v>0</v>
      </c>
      <c r="P96" s="311">
        <v>400</v>
      </c>
      <c r="Q96" s="311">
        <f t="shared" si="2"/>
        <v>400</v>
      </c>
      <c r="R96" s="314">
        <v>2528</v>
      </c>
      <c r="S96" s="302" t="s">
        <v>248</v>
      </c>
      <c r="T96" s="302">
        <v>2</v>
      </c>
      <c r="U96" s="302">
        <v>2</v>
      </c>
      <c r="V96" s="314"/>
      <c r="W96" s="302"/>
      <c r="X96" s="302"/>
      <c r="Y96" s="302"/>
      <c r="Z96" s="302"/>
      <c r="AA96" s="302">
        <v>2</v>
      </c>
      <c r="AB96" s="258" t="str">
        <f t="shared" si="3"/>
        <v>S22</v>
      </c>
      <c r="AC96" s="313"/>
    </row>
    <row r="97" spans="1:29" s="294" customFormat="1">
      <c r="A97" s="294">
        <v>93</v>
      </c>
      <c r="B97" s="306" t="s">
        <v>457</v>
      </c>
      <c r="C97" s="314" t="s">
        <v>408</v>
      </c>
      <c r="D97" s="314" t="s">
        <v>458</v>
      </c>
      <c r="E97" s="314" t="s">
        <v>458</v>
      </c>
      <c r="F97" s="314" t="s">
        <v>213</v>
      </c>
      <c r="G97" s="314">
        <v>717700</v>
      </c>
      <c r="H97" s="314">
        <v>1925400</v>
      </c>
      <c r="I97" s="314" t="s">
        <v>271</v>
      </c>
      <c r="J97" s="314" t="s">
        <v>409</v>
      </c>
      <c r="K97" s="315" t="s">
        <v>216</v>
      </c>
      <c r="L97" s="309" t="s">
        <v>217</v>
      </c>
      <c r="M97" s="310">
        <v>0</v>
      </c>
      <c r="N97" s="311">
        <v>0</v>
      </c>
      <c r="O97" s="320">
        <v>0</v>
      </c>
      <c r="P97" s="311">
        <v>300</v>
      </c>
      <c r="Q97" s="311">
        <f t="shared" si="2"/>
        <v>300</v>
      </c>
      <c r="R97" s="314">
        <v>2528</v>
      </c>
      <c r="S97" s="302" t="s">
        <v>248</v>
      </c>
      <c r="T97" s="302">
        <v>2</v>
      </c>
      <c r="U97" s="302">
        <v>2</v>
      </c>
      <c r="V97" s="314"/>
      <c r="W97" s="302"/>
      <c r="X97" s="302"/>
      <c r="Y97" s="302"/>
      <c r="Z97" s="302"/>
      <c r="AA97" s="321">
        <v>4</v>
      </c>
      <c r="AB97" s="258" t="str">
        <f t="shared" si="3"/>
        <v>S22</v>
      </c>
      <c r="AC97" s="313"/>
    </row>
    <row r="98" spans="1:29" s="294" customFormat="1" ht="21" customHeight="1">
      <c r="A98" s="294">
        <v>94</v>
      </c>
      <c r="B98" s="306" t="s">
        <v>459</v>
      </c>
      <c r="C98" s="314" t="s">
        <v>211</v>
      </c>
      <c r="D98" s="314" t="s">
        <v>335</v>
      </c>
      <c r="E98" s="314" t="s">
        <v>336</v>
      </c>
      <c r="F98" s="314" t="s">
        <v>213</v>
      </c>
      <c r="G98" s="314">
        <v>795600</v>
      </c>
      <c r="H98" s="314">
        <v>1944500</v>
      </c>
      <c r="I98" s="314" t="s">
        <v>302</v>
      </c>
      <c r="J98" s="302" t="s">
        <v>215</v>
      </c>
      <c r="K98" s="315" t="s">
        <v>216</v>
      </c>
      <c r="L98" s="309" t="s">
        <v>217</v>
      </c>
      <c r="M98" s="310">
        <v>0</v>
      </c>
      <c r="N98" s="311">
        <v>0</v>
      </c>
      <c r="O98" s="320">
        <v>0</v>
      </c>
      <c r="P98" s="311">
        <v>300</v>
      </c>
      <c r="Q98" s="311">
        <f t="shared" si="2"/>
        <v>300</v>
      </c>
      <c r="R98" s="314">
        <v>2528</v>
      </c>
      <c r="S98" s="302" t="s">
        <v>248</v>
      </c>
      <c r="T98" s="302">
        <v>2</v>
      </c>
      <c r="U98" s="302">
        <v>2</v>
      </c>
      <c r="V98" s="314"/>
      <c r="W98" s="302"/>
      <c r="X98" s="302"/>
      <c r="Y98" s="302"/>
      <c r="Z98" s="302"/>
      <c r="AA98" s="302">
        <v>1</v>
      </c>
      <c r="AB98" s="258" t="str">
        <f t="shared" si="3"/>
        <v>S22</v>
      </c>
      <c r="AC98" s="313"/>
    </row>
    <row r="99" spans="1:29" s="294" customFormat="1">
      <c r="A99" s="294">
        <v>95</v>
      </c>
      <c r="B99" s="306" t="s">
        <v>460</v>
      </c>
      <c r="C99" s="314" t="s">
        <v>461</v>
      </c>
      <c r="D99" s="314" t="s">
        <v>462</v>
      </c>
      <c r="E99" s="314" t="s">
        <v>463</v>
      </c>
      <c r="F99" s="314" t="s">
        <v>213</v>
      </c>
      <c r="G99" s="314">
        <v>762200</v>
      </c>
      <c r="H99" s="314">
        <v>1934000</v>
      </c>
      <c r="I99" s="314" t="s">
        <v>464</v>
      </c>
      <c r="J99" s="314" t="s">
        <v>272</v>
      </c>
      <c r="K99" s="315" t="s">
        <v>216</v>
      </c>
      <c r="L99" s="309" t="s">
        <v>217</v>
      </c>
      <c r="M99" s="310">
        <v>0.3</v>
      </c>
      <c r="N99" s="311">
        <v>0</v>
      </c>
      <c r="O99" s="320">
        <v>0</v>
      </c>
      <c r="P99" s="311">
        <v>400</v>
      </c>
      <c r="Q99" s="311">
        <f t="shared" si="2"/>
        <v>400</v>
      </c>
      <c r="R99" s="314">
        <v>2528</v>
      </c>
      <c r="S99" s="302" t="s">
        <v>248</v>
      </c>
      <c r="T99" s="302">
        <v>1</v>
      </c>
      <c r="U99" s="302">
        <v>2</v>
      </c>
      <c r="V99" s="314"/>
      <c r="W99" s="302"/>
      <c r="X99" s="302"/>
      <c r="Y99" s="302"/>
      <c r="Z99" s="302"/>
      <c r="AA99" s="321">
        <v>4</v>
      </c>
      <c r="AB99" s="258" t="str">
        <f t="shared" si="3"/>
        <v>S12</v>
      </c>
      <c r="AC99" s="313"/>
    </row>
    <row r="100" spans="1:29" s="294" customFormat="1">
      <c r="A100" s="294">
        <v>96</v>
      </c>
      <c r="B100" s="306" t="s">
        <v>465</v>
      </c>
      <c r="C100" s="314" t="s">
        <v>211</v>
      </c>
      <c r="D100" s="314" t="s">
        <v>466</v>
      </c>
      <c r="E100" s="314" t="s">
        <v>467</v>
      </c>
      <c r="F100" s="314" t="s">
        <v>213</v>
      </c>
      <c r="G100" s="314">
        <v>798800</v>
      </c>
      <c r="H100" s="314">
        <v>1947200</v>
      </c>
      <c r="I100" s="314" t="s">
        <v>302</v>
      </c>
      <c r="J100" s="302" t="s">
        <v>215</v>
      </c>
      <c r="K100" s="315" t="s">
        <v>216</v>
      </c>
      <c r="L100" s="309" t="s">
        <v>217</v>
      </c>
      <c r="M100" s="310">
        <v>0.34</v>
      </c>
      <c r="N100" s="311">
        <v>0</v>
      </c>
      <c r="O100" s="320">
        <v>0</v>
      </c>
      <c r="P100" s="311">
        <v>500</v>
      </c>
      <c r="Q100" s="311">
        <f t="shared" si="2"/>
        <v>500</v>
      </c>
      <c r="R100" s="314">
        <v>2528</v>
      </c>
      <c r="S100" s="302" t="s">
        <v>248</v>
      </c>
      <c r="T100" s="302">
        <v>1</v>
      </c>
      <c r="U100" s="302">
        <v>2</v>
      </c>
      <c r="V100" s="314"/>
      <c r="W100" s="302"/>
      <c r="X100" s="302"/>
      <c r="Y100" s="302"/>
      <c r="Z100" s="302"/>
      <c r="AA100" s="302">
        <v>1</v>
      </c>
      <c r="AB100" s="258" t="str">
        <f t="shared" si="3"/>
        <v>S12</v>
      </c>
      <c r="AC100" s="313"/>
    </row>
    <row r="101" spans="1:29" s="294" customFormat="1" ht="21" customHeight="1">
      <c r="A101" s="294">
        <v>97</v>
      </c>
      <c r="B101" s="306" t="s">
        <v>468</v>
      </c>
      <c r="C101" s="314" t="s">
        <v>226</v>
      </c>
      <c r="D101" s="314" t="s">
        <v>469</v>
      </c>
      <c r="E101" s="314" t="s">
        <v>469</v>
      </c>
      <c r="F101" s="314" t="s">
        <v>213</v>
      </c>
      <c r="G101" s="314">
        <v>766000</v>
      </c>
      <c r="H101" s="314">
        <v>1958500</v>
      </c>
      <c r="I101" s="314" t="s">
        <v>302</v>
      </c>
      <c r="J101" s="314" t="s">
        <v>229</v>
      </c>
      <c r="K101" s="315" t="s">
        <v>216</v>
      </c>
      <c r="L101" s="309" t="s">
        <v>217</v>
      </c>
      <c r="M101" s="310">
        <v>0.11</v>
      </c>
      <c r="N101" s="311">
        <v>0</v>
      </c>
      <c r="O101" s="320">
        <v>0</v>
      </c>
      <c r="P101" s="311">
        <v>200</v>
      </c>
      <c r="Q101" s="311">
        <f t="shared" si="2"/>
        <v>200</v>
      </c>
      <c r="R101" s="314">
        <v>2528</v>
      </c>
      <c r="S101" s="302" t="s">
        <v>248</v>
      </c>
      <c r="T101" s="302">
        <v>1</v>
      </c>
      <c r="U101" s="302">
        <v>2</v>
      </c>
      <c r="V101" s="314"/>
      <c r="W101" s="302"/>
      <c r="X101" s="302"/>
      <c r="Y101" s="302"/>
      <c r="Z101" s="302"/>
      <c r="AA101" s="302">
        <v>1</v>
      </c>
      <c r="AB101" s="258" t="str">
        <f t="shared" si="3"/>
        <v>S12</v>
      </c>
      <c r="AC101" s="313"/>
    </row>
    <row r="102" spans="1:29" s="294" customFormat="1">
      <c r="A102" s="294">
        <v>98</v>
      </c>
      <c r="B102" s="306" t="s">
        <v>470</v>
      </c>
      <c r="C102" s="307" t="s">
        <v>211</v>
      </c>
      <c r="D102" s="308" t="s">
        <v>471</v>
      </c>
      <c r="E102" s="308" t="s">
        <v>472</v>
      </c>
      <c r="F102" s="307" t="s">
        <v>213</v>
      </c>
      <c r="G102" s="302">
        <v>778900</v>
      </c>
      <c r="H102" s="302">
        <v>1937100</v>
      </c>
      <c r="I102" s="302" t="s">
        <v>224</v>
      </c>
      <c r="J102" s="302" t="s">
        <v>215</v>
      </c>
      <c r="K102" s="302" t="s">
        <v>216</v>
      </c>
      <c r="L102" s="309" t="s">
        <v>217</v>
      </c>
      <c r="M102" s="310">
        <v>26.5</v>
      </c>
      <c r="N102" s="311">
        <v>1195</v>
      </c>
      <c r="O102" s="320">
        <v>1195</v>
      </c>
      <c r="P102" s="311">
        <v>0</v>
      </c>
      <c r="Q102" s="311">
        <f t="shared" si="2"/>
        <v>1195</v>
      </c>
      <c r="R102" s="302">
        <v>2529</v>
      </c>
      <c r="S102" s="302" t="s">
        <v>219</v>
      </c>
      <c r="T102" s="302">
        <v>1</v>
      </c>
      <c r="U102" s="302">
        <v>1</v>
      </c>
      <c r="V102" s="302" t="s">
        <v>220</v>
      </c>
      <c r="W102" s="312">
        <v>5.5E-2</v>
      </c>
      <c r="X102" s="302">
        <v>3</v>
      </c>
      <c r="Y102" s="302">
        <v>8</v>
      </c>
      <c r="Z102" s="302">
        <v>160</v>
      </c>
      <c r="AA102" s="302">
        <v>1</v>
      </c>
      <c r="AB102" s="258" t="str">
        <f t="shared" si="3"/>
        <v>M11</v>
      </c>
      <c r="AC102" s="313"/>
    </row>
    <row r="103" spans="1:29" s="294" customFormat="1">
      <c r="A103" s="294">
        <v>99</v>
      </c>
      <c r="B103" s="306" t="s">
        <v>473</v>
      </c>
      <c r="C103" s="314" t="s">
        <v>355</v>
      </c>
      <c r="D103" s="314" t="s">
        <v>474</v>
      </c>
      <c r="E103" s="314" t="s">
        <v>475</v>
      </c>
      <c r="F103" s="314" t="s">
        <v>476</v>
      </c>
      <c r="G103" s="314">
        <v>182900</v>
      </c>
      <c r="H103" s="314">
        <v>2005200</v>
      </c>
      <c r="I103" s="314" t="s">
        <v>477</v>
      </c>
      <c r="J103" s="314" t="s">
        <v>308</v>
      </c>
      <c r="K103" s="315" t="s">
        <v>216</v>
      </c>
      <c r="L103" s="309" t="s">
        <v>217</v>
      </c>
      <c r="M103" s="310">
        <v>0</v>
      </c>
      <c r="N103" s="311">
        <v>0</v>
      </c>
      <c r="O103" s="320">
        <v>0</v>
      </c>
      <c r="P103" s="311">
        <v>100</v>
      </c>
      <c r="Q103" s="311">
        <f t="shared" si="2"/>
        <v>100</v>
      </c>
      <c r="R103" s="314">
        <v>2529</v>
      </c>
      <c r="S103" s="302" t="s">
        <v>248</v>
      </c>
      <c r="T103" s="302">
        <v>2</v>
      </c>
      <c r="U103" s="302">
        <v>2</v>
      </c>
      <c r="V103" s="314"/>
      <c r="W103" s="302"/>
      <c r="X103" s="302"/>
      <c r="Y103" s="302"/>
      <c r="Z103" s="302"/>
      <c r="AA103" s="302">
        <v>2</v>
      </c>
      <c r="AB103" s="258" t="str">
        <f t="shared" si="3"/>
        <v>S22</v>
      </c>
      <c r="AC103" s="313"/>
    </row>
    <row r="104" spans="1:29" s="294" customFormat="1" ht="21" customHeight="1">
      <c r="A104" s="294">
        <v>100</v>
      </c>
      <c r="B104" s="306" t="s">
        <v>478</v>
      </c>
      <c r="C104" s="314" t="s">
        <v>461</v>
      </c>
      <c r="D104" s="314" t="s">
        <v>479</v>
      </c>
      <c r="E104" s="314" t="s">
        <v>323</v>
      </c>
      <c r="F104" s="314" t="s">
        <v>213</v>
      </c>
      <c r="G104" s="314">
        <v>759200</v>
      </c>
      <c r="H104" s="314">
        <v>1926800</v>
      </c>
      <c r="I104" s="314" t="s">
        <v>464</v>
      </c>
      <c r="J104" s="314" t="s">
        <v>272</v>
      </c>
      <c r="K104" s="315" t="s">
        <v>216</v>
      </c>
      <c r="L104" s="309" t="s">
        <v>217</v>
      </c>
      <c r="M104" s="310">
        <v>0.156</v>
      </c>
      <c r="N104" s="311">
        <v>0</v>
      </c>
      <c r="O104" s="320">
        <v>0</v>
      </c>
      <c r="P104" s="311">
        <v>100</v>
      </c>
      <c r="Q104" s="311">
        <f t="shared" si="2"/>
        <v>100</v>
      </c>
      <c r="R104" s="314">
        <v>2529</v>
      </c>
      <c r="S104" s="302" t="s">
        <v>248</v>
      </c>
      <c r="T104" s="302">
        <v>1</v>
      </c>
      <c r="U104" s="302">
        <v>2</v>
      </c>
      <c r="V104" s="314"/>
      <c r="W104" s="302"/>
      <c r="X104" s="302"/>
      <c r="Y104" s="302"/>
      <c r="Z104" s="302"/>
      <c r="AA104" s="321">
        <v>4</v>
      </c>
      <c r="AB104" s="258" t="str">
        <f t="shared" si="3"/>
        <v>S12</v>
      </c>
      <c r="AC104" s="313"/>
    </row>
    <row r="105" spans="1:29" s="294" customFormat="1">
      <c r="A105" s="294">
        <v>101</v>
      </c>
      <c r="B105" s="306" t="s">
        <v>480</v>
      </c>
      <c r="C105" s="314" t="s">
        <v>461</v>
      </c>
      <c r="D105" s="314" t="s">
        <v>462</v>
      </c>
      <c r="E105" s="314" t="s">
        <v>462</v>
      </c>
      <c r="F105" s="314" t="s">
        <v>213</v>
      </c>
      <c r="G105" s="314">
        <v>763900</v>
      </c>
      <c r="H105" s="314">
        <v>1930100</v>
      </c>
      <c r="I105" s="314" t="s">
        <v>464</v>
      </c>
      <c r="J105" s="314" t="s">
        <v>272</v>
      </c>
      <c r="K105" s="315" t="s">
        <v>216</v>
      </c>
      <c r="L105" s="309" t="s">
        <v>217</v>
      </c>
      <c r="M105" s="310">
        <v>0.33900000000000002</v>
      </c>
      <c r="N105" s="311">
        <v>0</v>
      </c>
      <c r="O105" s="320">
        <v>0</v>
      </c>
      <c r="P105" s="311">
        <v>300</v>
      </c>
      <c r="Q105" s="311">
        <f t="shared" si="2"/>
        <v>300</v>
      </c>
      <c r="R105" s="314">
        <v>2529</v>
      </c>
      <c r="S105" s="302" t="s">
        <v>248</v>
      </c>
      <c r="T105" s="302">
        <v>1</v>
      </c>
      <c r="U105" s="302">
        <v>2</v>
      </c>
      <c r="V105" s="314"/>
      <c r="W105" s="302"/>
      <c r="X105" s="302"/>
      <c r="Y105" s="302"/>
      <c r="Z105" s="302"/>
      <c r="AA105" s="321">
        <v>4</v>
      </c>
      <c r="AB105" s="258" t="str">
        <f t="shared" si="3"/>
        <v>S12</v>
      </c>
      <c r="AC105" s="313"/>
    </row>
    <row r="106" spans="1:29" s="294" customFormat="1">
      <c r="A106" s="294">
        <v>102</v>
      </c>
      <c r="B106" s="306" t="s">
        <v>481</v>
      </c>
      <c r="C106" s="314" t="s">
        <v>461</v>
      </c>
      <c r="D106" s="314" t="s">
        <v>462</v>
      </c>
      <c r="E106" s="314" t="s">
        <v>482</v>
      </c>
      <c r="F106" s="314" t="s">
        <v>213</v>
      </c>
      <c r="G106" s="314">
        <v>766200</v>
      </c>
      <c r="H106" s="314">
        <v>1934800</v>
      </c>
      <c r="I106" s="314" t="s">
        <v>214</v>
      </c>
      <c r="J106" s="314" t="s">
        <v>272</v>
      </c>
      <c r="K106" s="315" t="s">
        <v>216</v>
      </c>
      <c r="L106" s="309" t="s">
        <v>217</v>
      </c>
      <c r="M106" s="310">
        <v>9.1999999999999998E-2</v>
      </c>
      <c r="N106" s="311">
        <v>0</v>
      </c>
      <c r="O106" s="320">
        <v>0</v>
      </c>
      <c r="P106" s="311">
        <v>150</v>
      </c>
      <c r="Q106" s="311">
        <f t="shared" si="2"/>
        <v>150</v>
      </c>
      <c r="R106" s="314">
        <v>2529</v>
      </c>
      <c r="S106" s="302" t="s">
        <v>248</v>
      </c>
      <c r="T106" s="302">
        <v>1</v>
      </c>
      <c r="U106" s="302">
        <v>2</v>
      </c>
      <c r="V106" s="314"/>
      <c r="W106" s="302"/>
      <c r="X106" s="302"/>
      <c r="Y106" s="302"/>
      <c r="Z106" s="302"/>
      <c r="AA106" s="321">
        <v>4</v>
      </c>
      <c r="AB106" s="258" t="str">
        <f t="shared" si="3"/>
        <v>S12</v>
      </c>
      <c r="AC106" s="313"/>
    </row>
    <row r="107" spans="1:29" s="294" customFormat="1" ht="21" customHeight="1">
      <c r="A107" s="294">
        <v>103</v>
      </c>
      <c r="B107" s="306" t="s">
        <v>483</v>
      </c>
      <c r="C107" s="314" t="s">
        <v>408</v>
      </c>
      <c r="D107" s="314" t="s">
        <v>408</v>
      </c>
      <c r="E107" s="314" t="s">
        <v>484</v>
      </c>
      <c r="F107" s="314" t="s">
        <v>213</v>
      </c>
      <c r="G107" s="314">
        <v>718249</v>
      </c>
      <c r="H107" s="314">
        <v>1935639</v>
      </c>
      <c r="I107" s="314" t="s">
        <v>271</v>
      </c>
      <c r="J107" s="314" t="s">
        <v>409</v>
      </c>
      <c r="K107" s="315" t="s">
        <v>216</v>
      </c>
      <c r="L107" s="309" t="s">
        <v>217</v>
      </c>
      <c r="M107" s="310">
        <v>0.17100000000000001</v>
      </c>
      <c r="N107" s="311">
        <v>608</v>
      </c>
      <c r="O107" s="320">
        <v>0</v>
      </c>
      <c r="P107" s="311">
        <v>0</v>
      </c>
      <c r="Q107" s="311">
        <f t="shared" si="2"/>
        <v>608</v>
      </c>
      <c r="R107" s="314">
        <v>2530</v>
      </c>
      <c r="S107" s="302" t="s">
        <v>248</v>
      </c>
      <c r="T107" s="302">
        <v>1</v>
      </c>
      <c r="U107" s="302">
        <v>1</v>
      </c>
      <c r="V107" s="314" t="s">
        <v>396</v>
      </c>
      <c r="W107" s="312">
        <v>3.9449999999999998</v>
      </c>
      <c r="X107" s="302">
        <v>20</v>
      </c>
      <c r="Y107" s="302">
        <v>1</v>
      </c>
      <c r="Z107" s="302">
        <v>95</v>
      </c>
      <c r="AA107" s="321">
        <v>4</v>
      </c>
      <c r="AB107" s="258" t="str">
        <f t="shared" si="3"/>
        <v>S11</v>
      </c>
      <c r="AC107" s="313"/>
    </row>
    <row r="108" spans="1:29" s="294" customFormat="1">
      <c r="A108" s="294">
        <v>104</v>
      </c>
      <c r="B108" s="306" t="s">
        <v>485</v>
      </c>
      <c r="C108" s="314" t="s">
        <v>408</v>
      </c>
      <c r="D108" s="314" t="s">
        <v>486</v>
      </c>
      <c r="E108" s="314" t="s">
        <v>486</v>
      </c>
      <c r="F108" s="314" t="s">
        <v>213</v>
      </c>
      <c r="G108" s="314">
        <v>711800</v>
      </c>
      <c r="H108" s="314">
        <v>1936200</v>
      </c>
      <c r="I108" s="314" t="s">
        <v>487</v>
      </c>
      <c r="J108" s="314" t="s">
        <v>409</v>
      </c>
      <c r="K108" s="315" t="s">
        <v>216</v>
      </c>
      <c r="L108" s="309" t="s">
        <v>217</v>
      </c>
      <c r="M108" s="310">
        <v>0</v>
      </c>
      <c r="N108" s="311">
        <v>0</v>
      </c>
      <c r="O108" s="320">
        <v>0</v>
      </c>
      <c r="P108" s="311">
        <v>700</v>
      </c>
      <c r="Q108" s="311">
        <f t="shared" si="2"/>
        <v>700</v>
      </c>
      <c r="R108" s="314">
        <v>2530</v>
      </c>
      <c r="S108" s="302" t="s">
        <v>248</v>
      </c>
      <c r="T108" s="302">
        <v>2</v>
      </c>
      <c r="U108" s="302">
        <v>2</v>
      </c>
      <c r="V108" s="314"/>
      <c r="W108" s="302"/>
      <c r="X108" s="302"/>
      <c r="Y108" s="302"/>
      <c r="Z108" s="302"/>
      <c r="AA108" s="321">
        <v>4</v>
      </c>
      <c r="AB108" s="258" t="str">
        <f t="shared" si="3"/>
        <v>S22</v>
      </c>
      <c r="AC108" s="313"/>
    </row>
    <row r="109" spans="1:29" s="294" customFormat="1">
      <c r="A109" s="294">
        <v>105</v>
      </c>
      <c r="B109" s="306" t="s">
        <v>488</v>
      </c>
      <c r="C109" s="314" t="s">
        <v>231</v>
      </c>
      <c r="D109" s="314" t="s">
        <v>293</v>
      </c>
      <c r="E109" s="314" t="s">
        <v>489</v>
      </c>
      <c r="F109" s="314" t="s">
        <v>280</v>
      </c>
      <c r="G109" s="314">
        <v>803100</v>
      </c>
      <c r="H109" s="314">
        <v>1903200</v>
      </c>
      <c r="I109" s="314" t="s">
        <v>295</v>
      </c>
      <c r="J109" s="302" t="s">
        <v>258</v>
      </c>
      <c r="K109" s="315" t="s">
        <v>216</v>
      </c>
      <c r="L109" s="309" t="s">
        <v>217</v>
      </c>
      <c r="M109" s="310">
        <v>0</v>
      </c>
      <c r="N109" s="311">
        <v>0</v>
      </c>
      <c r="O109" s="320">
        <v>0</v>
      </c>
      <c r="P109" s="311">
        <v>600</v>
      </c>
      <c r="Q109" s="311">
        <f t="shared" si="2"/>
        <v>600</v>
      </c>
      <c r="R109" s="314">
        <v>2530</v>
      </c>
      <c r="S109" s="302" t="s">
        <v>248</v>
      </c>
      <c r="T109" s="302">
        <v>2</v>
      </c>
      <c r="U109" s="302">
        <v>2</v>
      </c>
      <c r="V109" s="314"/>
      <c r="W109" s="302"/>
      <c r="X109" s="302"/>
      <c r="Y109" s="302"/>
      <c r="Z109" s="302"/>
      <c r="AA109" s="302">
        <v>3</v>
      </c>
      <c r="AB109" s="258" t="str">
        <f t="shared" si="3"/>
        <v>S22</v>
      </c>
      <c r="AC109" s="313"/>
    </row>
    <row r="110" spans="1:29" s="294" customFormat="1" ht="21" customHeight="1">
      <c r="A110" s="294">
        <v>106</v>
      </c>
      <c r="B110" s="306" t="s">
        <v>490</v>
      </c>
      <c r="C110" s="314" t="s">
        <v>461</v>
      </c>
      <c r="D110" s="314" t="s">
        <v>491</v>
      </c>
      <c r="E110" s="314" t="s">
        <v>491</v>
      </c>
      <c r="F110" s="314" t="s">
        <v>213</v>
      </c>
      <c r="G110" s="314">
        <v>751800</v>
      </c>
      <c r="H110" s="314">
        <v>1930000</v>
      </c>
      <c r="I110" s="314" t="s">
        <v>464</v>
      </c>
      <c r="J110" s="314" t="s">
        <v>272</v>
      </c>
      <c r="K110" s="315" t="s">
        <v>216</v>
      </c>
      <c r="L110" s="309" t="s">
        <v>217</v>
      </c>
      <c r="M110" s="310">
        <v>0.03</v>
      </c>
      <c r="N110" s="311">
        <v>0</v>
      </c>
      <c r="O110" s="320">
        <v>0</v>
      </c>
      <c r="P110" s="311">
        <v>200</v>
      </c>
      <c r="Q110" s="311">
        <f t="shared" si="2"/>
        <v>200</v>
      </c>
      <c r="R110" s="314">
        <v>2530</v>
      </c>
      <c r="S110" s="302" t="s">
        <v>248</v>
      </c>
      <c r="T110" s="302">
        <v>1</v>
      </c>
      <c r="U110" s="302">
        <v>2</v>
      </c>
      <c r="V110" s="314"/>
      <c r="W110" s="302"/>
      <c r="X110" s="302"/>
      <c r="Y110" s="302"/>
      <c r="Z110" s="302"/>
      <c r="AA110" s="321">
        <v>4</v>
      </c>
      <c r="AB110" s="258" t="str">
        <f t="shared" si="3"/>
        <v>S12</v>
      </c>
      <c r="AC110" s="313"/>
    </row>
    <row r="111" spans="1:29" s="294" customFormat="1">
      <c r="A111" s="294">
        <v>107</v>
      </c>
      <c r="B111" s="306" t="s">
        <v>492</v>
      </c>
      <c r="C111" s="314" t="s">
        <v>428</v>
      </c>
      <c r="D111" s="314" t="s">
        <v>493</v>
      </c>
      <c r="E111" s="314" t="s">
        <v>494</v>
      </c>
      <c r="F111" s="314" t="s">
        <v>238</v>
      </c>
      <c r="G111" s="314">
        <v>816000</v>
      </c>
      <c r="H111" s="314">
        <v>1898500</v>
      </c>
      <c r="I111" s="314" t="s">
        <v>295</v>
      </c>
      <c r="J111" s="314" t="s">
        <v>321</v>
      </c>
      <c r="K111" s="302" t="s">
        <v>241</v>
      </c>
      <c r="L111" s="309" t="s">
        <v>242</v>
      </c>
      <c r="M111" s="310">
        <v>0.17</v>
      </c>
      <c r="N111" s="311">
        <v>0</v>
      </c>
      <c r="O111" s="320">
        <v>0</v>
      </c>
      <c r="P111" s="311">
        <v>200</v>
      </c>
      <c r="Q111" s="311">
        <f t="shared" si="2"/>
        <v>200</v>
      </c>
      <c r="R111" s="314">
        <v>2530</v>
      </c>
      <c r="S111" s="302" t="s">
        <v>248</v>
      </c>
      <c r="T111" s="302">
        <v>1</v>
      </c>
      <c r="U111" s="302">
        <v>2</v>
      </c>
      <c r="V111" s="314"/>
      <c r="W111" s="302"/>
      <c r="X111" s="302"/>
      <c r="Y111" s="302"/>
      <c r="Z111" s="302"/>
      <c r="AA111" s="302">
        <v>3</v>
      </c>
      <c r="AB111" s="258" t="str">
        <f t="shared" si="3"/>
        <v>S12</v>
      </c>
      <c r="AC111" s="313"/>
    </row>
    <row r="112" spans="1:29" s="294" customFormat="1">
      <c r="A112" s="294">
        <v>108</v>
      </c>
      <c r="B112" s="306" t="s">
        <v>495</v>
      </c>
      <c r="C112" s="314" t="s">
        <v>211</v>
      </c>
      <c r="D112" s="314" t="s">
        <v>466</v>
      </c>
      <c r="E112" s="314" t="s">
        <v>496</v>
      </c>
      <c r="F112" s="314" t="s">
        <v>213</v>
      </c>
      <c r="G112" s="314">
        <v>702300</v>
      </c>
      <c r="H112" s="314">
        <v>1945500</v>
      </c>
      <c r="I112" s="314" t="s">
        <v>302</v>
      </c>
      <c r="J112" s="302" t="s">
        <v>215</v>
      </c>
      <c r="K112" s="315" t="s">
        <v>216</v>
      </c>
      <c r="L112" s="309" t="s">
        <v>217</v>
      </c>
      <c r="M112" s="310">
        <v>0.73299999999999998</v>
      </c>
      <c r="N112" s="311">
        <v>0</v>
      </c>
      <c r="O112" s="320">
        <v>0</v>
      </c>
      <c r="P112" s="311">
        <v>400</v>
      </c>
      <c r="Q112" s="311">
        <f t="shared" si="2"/>
        <v>400</v>
      </c>
      <c r="R112" s="314">
        <v>2530</v>
      </c>
      <c r="S112" s="302" t="s">
        <v>248</v>
      </c>
      <c r="T112" s="302">
        <v>1</v>
      </c>
      <c r="U112" s="302">
        <v>2</v>
      </c>
      <c r="V112" s="314"/>
      <c r="W112" s="302"/>
      <c r="X112" s="302"/>
      <c r="Y112" s="302"/>
      <c r="Z112" s="302"/>
      <c r="AA112" s="302">
        <v>1</v>
      </c>
      <c r="AB112" s="258" t="str">
        <f t="shared" si="3"/>
        <v>S12</v>
      </c>
      <c r="AC112" s="313"/>
    </row>
    <row r="113" spans="1:29" s="294" customFormat="1" ht="21" customHeight="1">
      <c r="A113" s="294">
        <v>109</v>
      </c>
      <c r="B113" s="306" t="s">
        <v>497</v>
      </c>
      <c r="C113" s="314" t="s">
        <v>287</v>
      </c>
      <c r="D113" s="314" t="s">
        <v>417</v>
      </c>
      <c r="E113" s="314" t="s">
        <v>417</v>
      </c>
      <c r="F113" s="314" t="s">
        <v>290</v>
      </c>
      <c r="G113" s="314">
        <v>791900</v>
      </c>
      <c r="H113" s="314">
        <v>1896500</v>
      </c>
      <c r="I113" s="314" t="s">
        <v>257</v>
      </c>
      <c r="J113" s="314" t="s">
        <v>215</v>
      </c>
      <c r="K113" s="315" t="s">
        <v>216</v>
      </c>
      <c r="L113" s="309" t="s">
        <v>217</v>
      </c>
      <c r="M113" s="310">
        <v>0.47499999999999998</v>
      </c>
      <c r="N113" s="311">
        <v>0</v>
      </c>
      <c r="O113" s="320">
        <v>0</v>
      </c>
      <c r="P113" s="311">
        <v>500</v>
      </c>
      <c r="Q113" s="311">
        <f t="shared" si="2"/>
        <v>500</v>
      </c>
      <c r="R113" s="314">
        <v>2530</v>
      </c>
      <c r="S113" s="302" t="s">
        <v>248</v>
      </c>
      <c r="T113" s="302">
        <v>1</v>
      </c>
      <c r="U113" s="302">
        <v>2</v>
      </c>
      <c r="V113" s="314"/>
      <c r="W113" s="302"/>
      <c r="X113" s="302"/>
      <c r="Y113" s="302"/>
      <c r="Z113" s="302"/>
      <c r="AA113" s="302">
        <v>3</v>
      </c>
      <c r="AB113" s="258" t="str">
        <f t="shared" si="3"/>
        <v>S12</v>
      </c>
      <c r="AC113" s="313"/>
    </row>
    <row r="114" spans="1:29" s="294" customFormat="1">
      <c r="A114" s="294">
        <v>110</v>
      </c>
      <c r="B114" s="306" t="s">
        <v>498</v>
      </c>
      <c r="C114" s="314" t="s">
        <v>231</v>
      </c>
      <c r="D114" s="314" t="s">
        <v>405</v>
      </c>
      <c r="E114" s="314" t="s">
        <v>499</v>
      </c>
      <c r="F114" s="314" t="s">
        <v>213</v>
      </c>
      <c r="G114" s="314">
        <v>706200</v>
      </c>
      <c r="H114" s="314">
        <v>1920100</v>
      </c>
      <c r="I114" s="314" t="s">
        <v>252</v>
      </c>
      <c r="J114" s="302" t="s">
        <v>258</v>
      </c>
      <c r="K114" s="315" t="s">
        <v>216</v>
      </c>
      <c r="L114" s="309" t="s">
        <v>217</v>
      </c>
      <c r="M114" s="310">
        <v>0</v>
      </c>
      <c r="N114" s="311">
        <v>1000</v>
      </c>
      <c r="O114" s="320">
        <v>0</v>
      </c>
      <c r="P114" s="311">
        <v>700</v>
      </c>
      <c r="Q114" s="311">
        <f t="shared" si="2"/>
        <v>1700</v>
      </c>
      <c r="R114" s="314">
        <v>2531</v>
      </c>
      <c r="S114" s="302" t="s">
        <v>248</v>
      </c>
      <c r="T114" s="302">
        <v>2</v>
      </c>
      <c r="U114" s="302">
        <v>1</v>
      </c>
      <c r="V114" s="314" t="s">
        <v>500</v>
      </c>
      <c r="W114" s="312">
        <v>3.4740000000000002</v>
      </c>
      <c r="X114" s="302">
        <v>25</v>
      </c>
      <c r="Y114" s="302">
        <v>1</v>
      </c>
      <c r="Z114" s="302">
        <v>55</v>
      </c>
      <c r="AA114" s="302">
        <v>3</v>
      </c>
      <c r="AB114" s="258" t="str">
        <f t="shared" si="3"/>
        <v>S21</v>
      </c>
      <c r="AC114" s="313"/>
    </row>
    <row r="115" spans="1:29" s="294" customFormat="1">
      <c r="A115" s="294">
        <v>111</v>
      </c>
      <c r="B115" s="306" t="s">
        <v>501</v>
      </c>
      <c r="C115" s="314" t="s">
        <v>211</v>
      </c>
      <c r="D115" s="314" t="s">
        <v>466</v>
      </c>
      <c r="E115" s="314" t="s">
        <v>502</v>
      </c>
      <c r="F115" s="314" t="s">
        <v>280</v>
      </c>
      <c r="G115" s="314">
        <v>804500</v>
      </c>
      <c r="H115" s="314">
        <v>1949500</v>
      </c>
      <c r="I115" s="314" t="s">
        <v>302</v>
      </c>
      <c r="J115" s="302" t="s">
        <v>215</v>
      </c>
      <c r="K115" s="315" t="s">
        <v>216</v>
      </c>
      <c r="L115" s="309" t="s">
        <v>217</v>
      </c>
      <c r="M115" s="310">
        <v>0.61</v>
      </c>
      <c r="N115" s="311">
        <v>1236</v>
      </c>
      <c r="O115" s="320">
        <v>0</v>
      </c>
      <c r="P115" s="311">
        <v>0</v>
      </c>
      <c r="Q115" s="311">
        <f t="shared" si="2"/>
        <v>1236</v>
      </c>
      <c r="R115" s="314">
        <v>2531</v>
      </c>
      <c r="S115" s="302" t="s">
        <v>248</v>
      </c>
      <c r="T115" s="302">
        <v>1</v>
      </c>
      <c r="U115" s="302">
        <v>1</v>
      </c>
      <c r="V115" s="314" t="s">
        <v>500</v>
      </c>
      <c r="W115" s="312">
        <v>1.2749999999999999</v>
      </c>
      <c r="X115" s="302">
        <v>8</v>
      </c>
      <c r="Y115" s="302">
        <v>1</v>
      </c>
      <c r="Z115" s="302">
        <v>46</v>
      </c>
      <c r="AA115" s="302">
        <v>1</v>
      </c>
      <c r="AB115" s="258" t="str">
        <f t="shared" si="3"/>
        <v>S11</v>
      </c>
      <c r="AC115" s="313"/>
    </row>
    <row r="116" spans="1:29" s="294" customFormat="1" ht="21" customHeight="1">
      <c r="A116" s="294">
        <v>112</v>
      </c>
      <c r="B116" s="306" t="s">
        <v>503</v>
      </c>
      <c r="C116" s="314" t="s">
        <v>236</v>
      </c>
      <c r="D116" s="314" t="s">
        <v>236</v>
      </c>
      <c r="E116" s="314" t="s">
        <v>504</v>
      </c>
      <c r="F116" s="314" t="s">
        <v>238</v>
      </c>
      <c r="G116" s="314">
        <v>805400</v>
      </c>
      <c r="H116" s="314">
        <v>1861300</v>
      </c>
      <c r="I116" s="314" t="s">
        <v>239</v>
      </c>
      <c r="J116" s="314" t="s">
        <v>240</v>
      </c>
      <c r="K116" s="302" t="s">
        <v>241</v>
      </c>
      <c r="L116" s="309" t="s">
        <v>242</v>
      </c>
      <c r="M116" s="310">
        <v>0.45</v>
      </c>
      <c r="N116" s="311">
        <v>1000</v>
      </c>
      <c r="O116" s="320">
        <v>0</v>
      </c>
      <c r="P116" s="311">
        <v>900</v>
      </c>
      <c r="Q116" s="311">
        <f t="shared" si="2"/>
        <v>1900</v>
      </c>
      <c r="R116" s="314">
        <v>2531</v>
      </c>
      <c r="S116" s="302" t="s">
        <v>248</v>
      </c>
      <c r="T116" s="302">
        <v>1</v>
      </c>
      <c r="U116" s="302">
        <v>1</v>
      </c>
      <c r="V116" s="314" t="s">
        <v>500</v>
      </c>
      <c r="W116" s="312">
        <v>4.1100000000000003</v>
      </c>
      <c r="X116" s="302">
        <v>85</v>
      </c>
      <c r="Y116" s="302">
        <v>1</v>
      </c>
      <c r="Z116" s="302">
        <v>60</v>
      </c>
      <c r="AA116" s="302">
        <v>3</v>
      </c>
      <c r="AB116" s="258" t="str">
        <f t="shared" si="3"/>
        <v>S11</v>
      </c>
      <c r="AC116" s="313"/>
    </row>
    <row r="117" spans="1:29" s="294" customFormat="1">
      <c r="A117" s="294">
        <v>113</v>
      </c>
      <c r="B117" s="306" t="s">
        <v>488</v>
      </c>
      <c r="C117" s="314" t="s">
        <v>231</v>
      </c>
      <c r="D117" s="314" t="s">
        <v>505</v>
      </c>
      <c r="E117" s="314" t="s">
        <v>506</v>
      </c>
      <c r="F117" s="314" t="s">
        <v>238</v>
      </c>
      <c r="G117" s="314">
        <v>803000</v>
      </c>
      <c r="H117" s="314">
        <v>1899200</v>
      </c>
      <c r="I117" s="314" t="s">
        <v>295</v>
      </c>
      <c r="J117" s="302" t="s">
        <v>258</v>
      </c>
      <c r="K117" s="315" t="s">
        <v>216</v>
      </c>
      <c r="L117" s="309" t="s">
        <v>217</v>
      </c>
      <c r="M117" s="310">
        <v>0</v>
      </c>
      <c r="N117" s="311">
        <v>0</v>
      </c>
      <c r="O117" s="320">
        <v>0</v>
      </c>
      <c r="P117" s="311">
        <v>500</v>
      </c>
      <c r="Q117" s="311">
        <f t="shared" si="2"/>
        <v>500</v>
      </c>
      <c r="R117" s="314">
        <v>2531</v>
      </c>
      <c r="S117" s="302" t="s">
        <v>248</v>
      </c>
      <c r="T117" s="302">
        <v>2</v>
      </c>
      <c r="U117" s="302">
        <v>2</v>
      </c>
      <c r="V117" s="314"/>
      <c r="W117" s="302"/>
      <c r="X117" s="302"/>
      <c r="Y117" s="302"/>
      <c r="Z117" s="302"/>
      <c r="AA117" s="302">
        <v>3</v>
      </c>
      <c r="AB117" s="258" t="str">
        <f t="shared" si="3"/>
        <v>S22</v>
      </c>
      <c r="AC117" s="313"/>
    </row>
    <row r="118" spans="1:29" s="294" customFormat="1">
      <c r="A118" s="294">
        <v>114</v>
      </c>
      <c r="B118" s="306" t="s">
        <v>507</v>
      </c>
      <c r="C118" s="316" t="s">
        <v>226</v>
      </c>
      <c r="D118" s="316" t="s">
        <v>325</v>
      </c>
      <c r="E118" s="316" t="s">
        <v>326</v>
      </c>
      <c r="F118" s="315" t="s">
        <v>213</v>
      </c>
      <c r="G118" s="315">
        <v>755900</v>
      </c>
      <c r="H118" s="315">
        <v>1957300</v>
      </c>
      <c r="I118" s="317" t="s">
        <v>228</v>
      </c>
      <c r="J118" s="314" t="s">
        <v>229</v>
      </c>
      <c r="K118" s="315" t="s">
        <v>216</v>
      </c>
      <c r="L118" s="309" t="s">
        <v>217</v>
      </c>
      <c r="M118" s="318">
        <v>0</v>
      </c>
      <c r="N118" s="311">
        <v>2800</v>
      </c>
      <c r="O118" s="320">
        <v>0</v>
      </c>
      <c r="P118" s="311">
        <v>0</v>
      </c>
      <c r="Q118" s="311">
        <f t="shared" si="2"/>
        <v>2800</v>
      </c>
      <c r="R118" s="319">
        <v>2531</v>
      </c>
      <c r="S118" s="302" t="s">
        <v>248</v>
      </c>
      <c r="T118" s="302">
        <v>3</v>
      </c>
      <c r="U118" s="302">
        <v>2</v>
      </c>
      <c r="V118" s="319"/>
      <c r="W118" s="302"/>
      <c r="X118" s="302"/>
      <c r="Y118" s="302"/>
      <c r="Z118" s="302"/>
      <c r="AA118" s="302">
        <v>1</v>
      </c>
      <c r="AB118" s="258" t="str">
        <f t="shared" si="3"/>
        <v>S32</v>
      </c>
      <c r="AC118" s="313"/>
    </row>
    <row r="119" spans="1:29" s="294" customFormat="1" ht="21" customHeight="1">
      <c r="A119" s="294">
        <v>115</v>
      </c>
      <c r="B119" s="306" t="s">
        <v>508</v>
      </c>
      <c r="C119" s="314" t="s">
        <v>365</v>
      </c>
      <c r="D119" s="314" t="s">
        <v>370</v>
      </c>
      <c r="E119" s="314" t="s">
        <v>509</v>
      </c>
      <c r="F119" s="314" t="s">
        <v>280</v>
      </c>
      <c r="G119" s="314">
        <v>816500</v>
      </c>
      <c r="H119" s="314">
        <v>1923800</v>
      </c>
      <c r="I119" s="314" t="s">
        <v>252</v>
      </c>
      <c r="J119" s="314" t="s">
        <v>258</v>
      </c>
      <c r="K119" s="315" t="s">
        <v>216</v>
      </c>
      <c r="L119" s="309" t="s">
        <v>217</v>
      </c>
      <c r="M119" s="310">
        <v>0.218</v>
      </c>
      <c r="N119" s="311">
        <v>0</v>
      </c>
      <c r="O119" s="320">
        <v>0</v>
      </c>
      <c r="P119" s="311">
        <v>0</v>
      </c>
      <c r="Q119" s="311">
        <f t="shared" si="2"/>
        <v>0</v>
      </c>
      <c r="R119" s="314">
        <v>2531</v>
      </c>
      <c r="S119" s="302" t="s">
        <v>248</v>
      </c>
      <c r="T119" s="302">
        <v>1</v>
      </c>
      <c r="U119" s="302">
        <v>2</v>
      </c>
      <c r="V119" s="314"/>
      <c r="W119" s="302"/>
      <c r="X119" s="302"/>
      <c r="Y119" s="302"/>
      <c r="Z119" s="302"/>
      <c r="AA119" s="302">
        <v>3</v>
      </c>
      <c r="AB119" s="258" t="str">
        <f t="shared" si="3"/>
        <v>S12</v>
      </c>
      <c r="AC119" s="313"/>
    </row>
    <row r="120" spans="1:29" s="294" customFormat="1">
      <c r="A120" s="294">
        <v>116</v>
      </c>
      <c r="B120" s="306" t="s">
        <v>510</v>
      </c>
      <c r="C120" s="314" t="s">
        <v>287</v>
      </c>
      <c r="D120" s="314" t="s">
        <v>398</v>
      </c>
      <c r="E120" s="314" t="s">
        <v>511</v>
      </c>
      <c r="F120" s="314" t="s">
        <v>290</v>
      </c>
      <c r="G120" s="314">
        <v>781200</v>
      </c>
      <c r="H120" s="314">
        <v>1895900</v>
      </c>
      <c r="I120" s="314" t="s">
        <v>257</v>
      </c>
      <c r="J120" s="314" t="s">
        <v>215</v>
      </c>
      <c r="K120" s="315" t="s">
        <v>216</v>
      </c>
      <c r="L120" s="309" t="s">
        <v>217</v>
      </c>
      <c r="M120" s="310">
        <v>7.0999999999999994E-2</v>
      </c>
      <c r="N120" s="311">
        <v>0</v>
      </c>
      <c r="O120" s="320">
        <v>0</v>
      </c>
      <c r="P120" s="311">
        <v>20</v>
      </c>
      <c r="Q120" s="311">
        <f t="shared" si="2"/>
        <v>20</v>
      </c>
      <c r="R120" s="314">
        <v>2531</v>
      </c>
      <c r="S120" s="302" t="s">
        <v>248</v>
      </c>
      <c r="T120" s="302">
        <v>1</v>
      </c>
      <c r="U120" s="302">
        <v>2</v>
      </c>
      <c r="V120" s="314"/>
      <c r="W120" s="302"/>
      <c r="X120" s="302"/>
      <c r="Y120" s="302"/>
      <c r="Z120" s="302"/>
      <c r="AA120" s="302">
        <v>3</v>
      </c>
      <c r="AB120" s="258" t="str">
        <f t="shared" si="3"/>
        <v>S12</v>
      </c>
      <c r="AC120" s="313"/>
    </row>
    <row r="121" spans="1:29" s="294" customFormat="1">
      <c r="A121" s="294">
        <v>117</v>
      </c>
      <c r="B121" s="306" t="s">
        <v>512</v>
      </c>
      <c r="C121" s="314" t="s">
        <v>226</v>
      </c>
      <c r="D121" s="314" t="s">
        <v>226</v>
      </c>
      <c r="E121" s="314" t="s">
        <v>226</v>
      </c>
      <c r="F121" s="314" t="s">
        <v>213</v>
      </c>
      <c r="G121" s="314">
        <v>755800</v>
      </c>
      <c r="H121" s="314">
        <v>1951900</v>
      </c>
      <c r="I121" s="314" t="s">
        <v>228</v>
      </c>
      <c r="J121" s="314" t="s">
        <v>229</v>
      </c>
      <c r="K121" s="315" t="s">
        <v>216</v>
      </c>
      <c r="L121" s="309" t="s">
        <v>217</v>
      </c>
      <c r="M121" s="310">
        <v>0.10199999999999999</v>
      </c>
      <c r="N121" s="311">
        <v>0</v>
      </c>
      <c r="O121" s="320">
        <v>0</v>
      </c>
      <c r="P121" s="311">
        <v>500</v>
      </c>
      <c r="Q121" s="311">
        <f t="shared" si="2"/>
        <v>500</v>
      </c>
      <c r="R121" s="314">
        <v>2531</v>
      </c>
      <c r="S121" s="302" t="s">
        <v>248</v>
      </c>
      <c r="T121" s="302">
        <v>1</v>
      </c>
      <c r="U121" s="302">
        <v>2</v>
      </c>
      <c r="V121" s="314"/>
      <c r="W121" s="302"/>
      <c r="X121" s="302"/>
      <c r="Y121" s="302"/>
      <c r="Z121" s="302"/>
      <c r="AA121" s="302">
        <v>1</v>
      </c>
      <c r="AB121" s="258" t="str">
        <f t="shared" si="3"/>
        <v>S12</v>
      </c>
      <c r="AC121" s="313"/>
    </row>
    <row r="122" spans="1:29" s="294" customFormat="1" ht="21" customHeight="1">
      <c r="A122" s="294">
        <v>118</v>
      </c>
      <c r="B122" s="306" t="s">
        <v>513</v>
      </c>
      <c r="C122" s="314" t="s">
        <v>428</v>
      </c>
      <c r="D122" s="314" t="s">
        <v>454</v>
      </c>
      <c r="E122" s="314" t="s">
        <v>514</v>
      </c>
      <c r="F122" s="314" t="s">
        <v>431</v>
      </c>
      <c r="G122" s="314">
        <v>182000</v>
      </c>
      <c r="H122" s="314">
        <v>1897500</v>
      </c>
      <c r="I122" s="314" t="s">
        <v>432</v>
      </c>
      <c r="J122" s="314" t="s">
        <v>321</v>
      </c>
      <c r="K122" s="302" t="s">
        <v>241</v>
      </c>
      <c r="L122" s="309" t="s">
        <v>242</v>
      </c>
      <c r="M122" s="310">
        <v>0.17499999999999999</v>
      </c>
      <c r="N122" s="311">
        <v>0</v>
      </c>
      <c r="O122" s="320">
        <v>0</v>
      </c>
      <c r="P122" s="311">
        <v>400</v>
      </c>
      <c r="Q122" s="311">
        <f t="shared" si="2"/>
        <v>400</v>
      </c>
      <c r="R122" s="314">
        <v>2531</v>
      </c>
      <c r="S122" s="302" t="s">
        <v>248</v>
      </c>
      <c r="T122" s="302">
        <v>1</v>
      </c>
      <c r="U122" s="302">
        <v>2</v>
      </c>
      <c r="V122" s="314"/>
      <c r="W122" s="302"/>
      <c r="X122" s="302"/>
      <c r="Y122" s="302"/>
      <c r="Z122" s="302"/>
      <c r="AA122" s="302">
        <v>3</v>
      </c>
      <c r="AB122" s="258" t="str">
        <f t="shared" si="3"/>
        <v>S12</v>
      </c>
      <c r="AC122" s="313"/>
    </row>
    <row r="123" spans="1:29" s="294" customFormat="1">
      <c r="A123" s="294">
        <v>119</v>
      </c>
      <c r="B123" s="306" t="s">
        <v>515</v>
      </c>
      <c r="C123" s="314" t="s">
        <v>254</v>
      </c>
      <c r="D123" s="314" t="s">
        <v>319</v>
      </c>
      <c r="E123" s="314" t="s">
        <v>319</v>
      </c>
      <c r="F123" s="314" t="s">
        <v>213</v>
      </c>
      <c r="G123" s="314">
        <v>808066</v>
      </c>
      <c r="H123" s="314">
        <v>1883789</v>
      </c>
      <c r="I123" s="314" t="s">
        <v>295</v>
      </c>
      <c r="J123" s="314" t="s">
        <v>321</v>
      </c>
      <c r="K123" s="302" t="s">
        <v>241</v>
      </c>
      <c r="L123" s="309" t="s">
        <v>242</v>
      </c>
      <c r="M123" s="310">
        <v>0.32</v>
      </c>
      <c r="N123" s="311">
        <v>0</v>
      </c>
      <c r="O123" s="320">
        <v>0</v>
      </c>
      <c r="P123" s="311">
        <v>300</v>
      </c>
      <c r="Q123" s="311">
        <f t="shared" si="2"/>
        <v>300</v>
      </c>
      <c r="R123" s="314">
        <v>2531</v>
      </c>
      <c r="S123" s="302" t="s">
        <v>248</v>
      </c>
      <c r="T123" s="302">
        <v>1</v>
      </c>
      <c r="U123" s="302">
        <v>2</v>
      </c>
      <c r="V123" s="314"/>
      <c r="W123" s="302"/>
      <c r="X123" s="302"/>
      <c r="Y123" s="302"/>
      <c r="Z123" s="302"/>
      <c r="AA123" s="302">
        <v>3</v>
      </c>
      <c r="AB123" s="258" t="str">
        <f t="shared" si="3"/>
        <v>S12</v>
      </c>
      <c r="AC123" s="313"/>
    </row>
    <row r="124" spans="1:29" s="294" customFormat="1">
      <c r="A124" s="294">
        <v>120</v>
      </c>
      <c r="B124" s="306" t="s">
        <v>516</v>
      </c>
      <c r="C124" s="314" t="s">
        <v>274</v>
      </c>
      <c r="D124" s="314" t="s">
        <v>517</v>
      </c>
      <c r="E124" s="314" t="s">
        <v>517</v>
      </c>
      <c r="F124" s="314" t="s">
        <v>213</v>
      </c>
      <c r="G124" s="314">
        <v>792200</v>
      </c>
      <c r="H124" s="314">
        <v>1957700</v>
      </c>
      <c r="I124" s="314" t="s">
        <v>224</v>
      </c>
      <c r="J124" s="314" t="s">
        <v>215</v>
      </c>
      <c r="K124" s="315" t="s">
        <v>216</v>
      </c>
      <c r="L124" s="309" t="s">
        <v>217</v>
      </c>
      <c r="M124" s="310">
        <v>0.124</v>
      </c>
      <c r="N124" s="311">
        <v>0</v>
      </c>
      <c r="O124" s="320">
        <v>0</v>
      </c>
      <c r="P124" s="311">
        <v>1000</v>
      </c>
      <c r="Q124" s="311">
        <f t="shared" si="2"/>
        <v>1000</v>
      </c>
      <c r="R124" s="314">
        <v>2531</v>
      </c>
      <c r="S124" s="302" t="s">
        <v>248</v>
      </c>
      <c r="T124" s="302">
        <v>1</v>
      </c>
      <c r="U124" s="302">
        <v>2</v>
      </c>
      <c r="V124" s="314"/>
      <c r="W124" s="302"/>
      <c r="X124" s="302"/>
      <c r="Y124" s="302"/>
      <c r="Z124" s="302"/>
      <c r="AA124" s="302">
        <v>2</v>
      </c>
      <c r="AB124" s="258" t="str">
        <f t="shared" si="3"/>
        <v>S12</v>
      </c>
      <c r="AC124" s="313"/>
    </row>
    <row r="125" spans="1:29" s="294" customFormat="1" ht="21" customHeight="1">
      <c r="A125" s="294">
        <v>121</v>
      </c>
      <c r="B125" s="306" t="s">
        <v>518</v>
      </c>
      <c r="C125" s="314" t="s">
        <v>287</v>
      </c>
      <c r="D125" s="314" t="s">
        <v>398</v>
      </c>
      <c r="E125" s="314" t="s">
        <v>399</v>
      </c>
      <c r="F125" s="314" t="s">
        <v>290</v>
      </c>
      <c r="G125" s="314">
        <v>778500</v>
      </c>
      <c r="H125" s="314">
        <v>1892900</v>
      </c>
      <c r="I125" s="314" t="s">
        <v>257</v>
      </c>
      <c r="J125" s="314" t="s">
        <v>215</v>
      </c>
      <c r="K125" s="315" t="s">
        <v>216</v>
      </c>
      <c r="L125" s="309" t="s">
        <v>217</v>
      </c>
      <c r="M125" s="310">
        <v>1.42</v>
      </c>
      <c r="N125" s="311">
        <v>2007</v>
      </c>
      <c r="O125" s="320">
        <v>0</v>
      </c>
      <c r="P125" s="311">
        <v>0</v>
      </c>
      <c r="Q125" s="311">
        <f t="shared" si="2"/>
        <v>2007</v>
      </c>
      <c r="R125" s="314">
        <v>2532</v>
      </c>
      <c r="S125" s="302" t="s">
        <v>248</v>
      </c>
      <c r="T125" s="302">
        <v>1</v>
      </c>
      <c r="U125" s="302">
        <v>1</v>
      </c>
      <c r="V125" s="314" t="s">
        <v>500</v>
      </c>
      <c r="W125" s="312">
        <v>8.2550000000000008</v>
      </c>
      <c r="X125" s="302">
        <v>70</v>
      </c>
      <c r="Y125" s="302">
        <v>1</v>
      </c>
      <c r="Z125" s="302">
        <v>64</v>
      </c>
      <c r="AA125" s="302">
        <v>3</v>
      </c>
      <c r="AB125" s="258" t="str">
        <f t="shared" si="3"/>
        <v>S11</v>
      </c>
      <c r="AC125" s="313"/>
    </row>
    <row r="126" spans="1:29" s="294" customFormat="1">
      <c r="A126" s="294">
        <v>122</v>
      </c>
      <c r="B126" s="306" t="s">
        <v>519</v>
      </c>
      <c r="C126" s="314" t="s">
        <v>211</v>
      </c>
      <c r="D126" s="314" t="s">
        <v>335</v>
      </c>
      <c r="E126" s="314" t="s">
        <v>520</v>
      </c>
      <c r="F126" s="314" t="s">
        <v>213</v>
      </c>
      <c r="G126" s="314">
        <v>793200</v>
      </c>
      <c r="H126" s="314">
        <v>1936200</v>
      </c>
      <c r="I126" s="314" t="s">
        <v>252</v>
      </c>
      <c r="J126" s="302" t="s">
        <v>215</v>
      </c>
      <c r="K126" s="315" t="s">
        <v>216</v>
      </c>
      <c r="L126" s="309" t="s">
        <v>217</v>
      </c>
      <c r="M126" s="310">
        <v>0.44</v>
      </c>
      <c r="N126" s="311">
        <v>645</v>
      </c>
      <c r="O126" s="320">
        <v>0</v>
      </c>
      <c r="P126" s="311">
        <v>0</v>
      </c>
      <c r="Q126" s="311">
        <f t="shared" si="2"/>
        <v>645</v>
      </c>
      <c r="R126" s="314">
        <v>2532</v>
      </c>
      <c r="S126" s="302" t="s">
        <v>248</v>
      </c>
      <c r="T126" s="302">
        <v>1</v>
      </c>
      <c r="U126" s="302">
        <v>1</v>
      </c>
      <c r="V126" s="314" t="s">
        <v>500</v>
      </c>
      <c r="W126" s="312">
        <v>3.55</v>
      </c>
      <c r="X126" s="302">
        <v>41</v>
      </c>
      <c r="Y126" s="302">
        <v>1</v>
      </c>
      <c r="Z126" s="302">
        <v>74</v>
      </c>
      <c r="AA126" s="302">
        <v>1</v>
      </c>
      <c r="AB126" s="258" t="str">
        <f t="shared" si="3"/>
        <v>S11</v>
      </c>
      <c r="AC126" s="313"/>
    </row>
    <row r="127" spans="1:29" s="294" customFormat="1">
      <c r="A127" s="294">
        <v>123</v>
      </c>
      <c r="B127" s="306" t="s">
        <v>521</v>
      </c>
      <c r="C127" s="314" t="s">
        <v>329</v>
      </c>
      <c r="D127" s="314" t="s">
        <v>522</v>
      </c>
      <c r="E127" s="314" t="s">
        <v>523</v>
      </c>
      <c r="F127" s="314" t="s">
        <v>280</v>
      </c>
      <c r="G127" s="314">
        <v>811500</v>
      </c>
      <c r="H127" s="314">
        <v>1930200</v>
      </c>
      <c r="I127" s="314" t="s">
        <v>252</v>
      </c>
      <c r="J127" s="314" t="s">
        <v>258</v>
      </c>
      <c r="K127" s="315" t="s">
        <v>216</v>
      </c>
      <c r="L127" s="309" t="s">
        <v>217</v>
      </c>
      <c r="M127" s="310">
        <v>0</v>
      </c>
      <c r="N127" s="311">
        <v>0</v>
      </c>
      <c r="O127" s="320">
        <v>0</v>
      </c>
      <c r="P127" s="311">
        <v>400</v>
      </c>
      <c r="Q127" s="311">
        <f t="shared" si="2"/>
        <v>400</v>
      </c>
      <c r="R127" s="314">
        <v>2532</v>
      </c>
      <c r="S127" s="302" t="s">
        <v>248</v>
      </c>
      <c r="T127" s="302">
        <v>2</v>
      </c>
      <c r="U127" s="302">
        <v>2</v>
      </c>
      <c r="V127" s="314"/>
      <c r="W127" s="302"/>
      <c r="X127" s="302"/>
      <c r="Y127" s="302"/>
      <c r="Z127" s="302"/>
      <c r="AA127" s="302">
        <v>2</v>
      </c>
      <c r="AB127" s="258" t="str">
        <f t="shared" si="3"/>
        <v>S22</v>
      </c>
      <c r="AC127" s="313"/>
    </row>
    <row r="128" spans="1:29" s="294" customFormat="1" ht="21" customHeight="1">
      <c r="A128" s="294">
        <v>124</v>
      </c>
      <c r="B128" s="306" t="s">
        <v>524</v>
      </c>
      <c r="C128" s="314" t="s">
        <v>408</v>
      </c>
      <c r="D128" s="314" t="s">
        <v>525</v>
      </c>
      <c r="E128" s="314" t="s">
        <v>526</v>
      </c>
      <c r="F128" s="314" t="s">
        <v>213</v>
      </c>
      <c r="G128" s="314">
        <v>700400</v>
      </c>
      <c r="H128" s="314">
        <v>1937900</v>
      </c>
      <c r="I128" s="314" t="s">
        <v>487</v>
      </c>
      <c r="J128" s="314" t="s">
        <v>409</v>
      </c>
      <c r="K128" s="315" t="s">
        <v>216</v>
      </c>
      <c r="L128" s="309" t="s">
        <v>217</v>
      </c>
      <c r="M128" s="310">
        <v>0</v>
      </c>
      <c r="N128" s="311">
        <v>0</v>
      </c>
      <c r="O128" s="320">
        <v>0</v>
      </c>
      <c r="P128" s="311">
        <v>200</v>
      </c>
      <c r="Q128" s="311">
        <f t="shared" si="2"/>
        <v>200</v>
      </c>
      <c r="R128" s="314">
        <v>2532</v>
      </c>
      <c r="S128" s="302" t="s">
        <v>248</v>
      </c>
      <c r="T128" s="302">
        <v>2</v>
      </c>
      <c r="U128" s="302">
        <v>2</v>
      </c>
      <c r="V128" s="314"/>
      <c r="W128" s="302"/>
      <c r="X128" s="302"/>
      <c r="Y128" s="302"/>
      <c r="Z128" s="302"/>
      <c r="AA128" s="321">
        <v>4</v>
      </c>
      <c r="AB128" s="258" t="str">
        <f t="shared" si="3"/>
        <v>S22</v>
      </c>
      <c r="AC128" s="313"/>
    </row>
    <row r="129" spans="1:29" s="294" customFormat="1">
      <c r="A129" s="294">
        <v>125</v>
      </c>
      <c r="B129" s="306" t="s">
        <v>401</v>
      </c>
      <c r="C129" s="314" t="s">
        <v>231</v>
      </c>
      <c r="D129" s="314" t="s">
        <v>527</v>
      </c>
      <c r="E129" s="314" t="s">
        <v>528</v>
      </c>
      <c r="F129" s="314" t="s">
        <v>213</v>
      </c>
      <c r="G129" s="314">
        <v>779100</v>
      </c>
      <c r="H129" s="314">
        <v>1919200</v>
      </c>
      <c r="I129" s="314" t="s">
        <v>214</v>
      </c>
      <c r="J129" s="314" t="s">
        <v>215</v>
      </c>
      <c r="K129" s="315" t="s">
        <v>216</v>
      </c>
      <c r="L129" s="309" t="s">
        <v>217</v>
      </c>
      <c r="M129" s="310">
        <v>0</v>
      </c>
      <c r="N129" s="311">
        <v>0</v>
      </c>
      <c r="O129" s="320">
        <v>0</v>
      </c>
      <c r="P129" s="311">
        <v>1000</v>
      </c>
      <c r="Q129" s="311">
        <f t="shared" si="2"/>
        <v>1000</v>
      </c>
      <c r="R129" s="314">
        <v>2532</v>
      </c>
      <c r="S129" s="302" t="s">
        <v>248</v>
      </c>
      <c r="T129" s="302">
        <v>2</v>
      </c>
      <c r="U129" s="302">
        <v>2</v>
      </c>
      <c r="V129" s="314"/>
      <c r="W129" s="302"/>
      <c r="X129" s="302"/>
      <c r="Y129" s="302"/>
      <c r="Z129" s="302"/>
      <c r="AA129" s="302">
        <v>3</v>
      </c>
      <c r="AB129" s="258" t="str">
        <f t="shared" si="3"/>
        <v>S22</v>
      </c>
      <c r="AC129" s="313"/>
    </row>
    <row r="130" spans="1:29" s="294" customFormat="1">
      <c r="A130" s="294">
        <v>126</v>
      </c>
      <c r="B130" s="306" t="s">
        <v>529</v>
      </c>
      <c r="C130" s="314" t="s">
        <v>287</v>
      </c>
      <c r="D130" s="314" t="s">
        <v>288</v>
      </c>
      <c r="E130" s="314" t="s">
        <v>289</v>
      </c>
      <c r="F130" s="314" t="s">
        <v>290</v>
      </c>
      <c r="G130" s="314">
        <v>785400</v>
      </c>
      <c r="H130" s="314">
        <v>1896200</v>
      </c>
      <c r="I130" s="314" t="s">
        <v>257</v>
      </c>
      <c r="J130" s="314" t="s">
        <v>215</v>
      </c>
      <c r="K130" s="315" t="s">
        <v>216</v>
      </c>
      <c r="L130" s="309" t="s">
        <v>217</v>
      </c>
      <c r="M130" s="310">
        <v>0.42</v>
      </c>
      <c r="N130" s="311">
        <v>0</v>
      </c>
      <c r="O130" s="320">
        <v>0</v>
      </c>
      <c r="P130" s="311">
        <v>300</v>
      </c>
      <c r="Q130" s="311">
        <f t="shared" si="2"/>
        <v>300</v>
      </c>
      <c r="R130" s="314">
        <v>2532</v>
      </c>
      <c r="S130" s="302" t="s">
        <v>248</v>
      </c>
      <c r="T130" s="302">
        <v>1</v>
      </c>
      <c r="U130" s="302">
        <v>2</v>
      </c>
      <c r="V130" s="314"/>
      <c r="W130" s="302"/>
      <c r="X130" s="302"/>
      <c r="Y130" s="302"/>
      <c r="Z130" s="302"/>
      <c r="AA130" s="302">
        <v>3</v>
      </c>
      <c r="AB130" s="258" t="str">
        <f t="shared" si="3"/>
        <v>S12</v>
      </c>
      <c r="AC130" s="313"/>
    </row>
    <row r="131" spans="1:29" s="294" customFormat="1" ht="21" customHeight="1">
      <c r="A131" s="294">
        <v>127</v>
      </c>
      <c r="B131" s="306" t="s">
        <v>530</v>
      </c>
      <c r="C131" s="314" t="s">
        <v>408</v>
      </c>
      <c r="D131" s="314" t="s">
        <v>458</v>
      </c>
      <c r="E131" s="314" t="s">
        <v>531</v>
      </c>
      <c r="F131" s="314" t="s">
        <v>213</v>
      </c>
      <c r="G131" s="314">
        <v>718000</v>
      </c>
      <c r="H131" s="314">
        <v>1928300</v>
      </c>
      <c r="I131" s="314" t="s">
        <v>271</v>
      </c>
      <c r="J131" s="314" t="s">
        <v>409</v>
      </c>
      <c r="K131" s="315" t="s">
        <v>216</v>
      </c>
      <c r="L131" s="309" t="s">
        <v>217</v>
      </c>
      <c r="M131" s="310">
        <v>6.7000000000000004E-2</v>
      </c>
      <c r="N131" s="311">
        <v>0</v>
      </c>
      <c r="O131" s="320">
        <v>0</v>
      </c>
      <c r="P131" s="311">
        <v>2000</v>
      </c>
      <c r="Q131" s="311">
        <f t="shared" si="2"/>
        <v>2000</v>
      </c>
      <c r="R131" s="314">
        <v>2532</v>
      </c>
      <c r="S131" s="302" t="s">
        <v>248</v>
      </c>
      <c r="T131" s="302">
        <v>1</v>
      </c>
      <c r="U131" s="302">
        <v>2</v>
      </c>
      <c r="V131" s="314"/>
      <c r="W131" s="302"/>
      <c r="X131" s="302"/>
      <c r="Y131" s="302"/>
      <c r="Z131" s="302"/>
      <c r="AA131" s="321">
        <v>4</v>
      </c>
      <c r="AB131" s="258" t="str">
        <f t="shared" si="3"/>
        <v>S12</v>
      </c>
      <c r="AC131" s="313"/>
    </row>
    <row r="132" spans="1:29" s="294" customFormat="1">
      <c r="A132" s="294">
        <v>128</v>
      </c>
      <c r="B132" s="306" t="s">
        <v>532</v>
      </c>
      <c r="C132" s="314" t="s">
        <v>236</v>
      </c>
      <c r="D132" s="314" t="s">
        <v>533</v>
      </c>
      <c r="E132" s="314" t="s">
        <v>533</v>
      </c>
      <c r="F132" s="314" t="s">
        <v>238</v>
      </c>
      <c r="G132" s="314">
        <v>805300</v>
      </c>
      <c r="H132" s="314">
        <v>1866100</v>
      </c>
      <c r="I132" s="314" t="s">
        <v>239</v>
      </c>
      <c r="J132" s="314" t="s">
        <v>240</v>
      </c>
      <c r="K132" s="302" t="s">
        <v>241</v>
      </c>
      <c r="L132" s="309" t="s">
        <v>242</v>
      </c>
      <c r="M132" s="310">
        <v>4.5999999999999999E-2</v>
      </c>
      <c r="N132" s="311">
        <v>0</v>
      </c>
      <c r="O132" s="320">
        <v>0</v>
      </c>
      <c r="P132" s="311">
        <v>300</v>
      </c>
      <c r="Q132" s="311">
        <f t="shared" si="2"/>
        <v>300</v>
      </c>
      <c r="R132" s="314">
        <v>2532</v>
      </c>
      <c r="S132" s="302" t="s">
        <v>248</v>
      </c>
      <c r="T132" s="302">
        <v>1</v>
      </c>
      <c r="U132" s="302">
        <v>2</v>
      </c>
      <c r="V132" s="314"/>
      <c r="W132" s="302"/>
      <c r="X132" s="302"/>
      <c r="Y132" s="302"/>
      <c r="Z132" s="302"/>
      <c r="AA132" s="302">
        <v>3</v>
      </c>
      <c r="AB132" s="258" t="str">
        <f t="shared" si="3"/>
        <v>S12</v>
      </c>
      <c r="AC132" s="313"/>
    </row>
    <row r="133" spans="1:29" s="294" customFormat="1">
      <c r="A133" s="294">
        <v>129</v>
      </c>
      <c r="B133" s="306" t="s">
        <v>534</v>
      </c>
      <c r="C133" s="314" t="s">
        <v>408</v>
      </c>
      <c r="D133" s="314" t="s">
        <v>525</v>
      </c>
      <c r="E133" s="314" t="s">
        <v>525</v>
      </c>
      <c r="F133" s="314" t="s">
        <v>535</v>
      </c>
      <c r="G133" s="314">
        <v>698800</v>
      </c>
      <c r="H133" s="314">
        <v>1935400</v>
      </c>
      <c r="I133" s="314" t="s">
        <v>536</v>
      </c>
      <c r="J133" s="314" t="s">
        <v>409</v>
      </c>
      <c r="K133" s="315" t="s">
        <v>216</v>
      </c>
      <c r="L133" s="309" t="s">
        <v>217</v>
      </c>
      <c r="M133" s="310">
        <v>0.104</v>
      </c>
      <c r="N133" s="311">
        <v>100</v>
      </c>
      <c r="O133" s="320"/>
      <c r="P133" s="311">
        <v>0</v>
      </c>
      <c r="Q133" s="311">
        <f t="shared" si="2"/>
        <v>100</v>
      </c>
      <c r="R133" s="314">
        <v>2532</v>
      </c>
      <c r="S133" s="302" t="s">
        <v>248</v>
      </c>
      <c r="T133" s="302">
        <v>1</v>
      </c>
      <c r="U133" s="302">
        <v>1</v>
      </c>
      <c r="V133" s="314"/>
      <c r="W133" s="312">
        <v>0.64600000000000002</v>
      </c>
      <c r="X133" s="302">
        <v>11</v>
      </c>
      <c r="Y133" s="302">
        <v>1</v>
      </c>
      <c r="Z133" s="302">
        <v>43</v>
      </c>
      <c r="AA133" s="321">
        <v>4</v>
      </c>
      <c r="AB133" s="258" t="str">
        <f t="shared" si="3"/>
        <v>S11</v>
      </c>
      <c r="AC133" s="313"/>
    </row>
    <row r="134" spans="1:29" s="294" customFormat="1" ht="21" customHeight="1">
      <c r="A134" s="294">
        <v>130</v>
      </c>
      <c r="B134" s="306" t="s">
        <v>537</v>
      </c>
      <c r="C134" s="314" t="s">
        <v>408</v>
      </c>
      <c r="D134" s="314" t="s">
        <v>525</v>
      </c>
      <c r="E134" s="314" t="s">
        <v>538</v>
      </c>
      <c r="F134" s="314" t="s">
        <v>535</v>
      </c>
      <c r="G134" s="314">
        <v>698900</v>
      </c>
      <c r="H134" s="314">
        <v>1941800</v>
      </c>
      <c r="I134" s="314" t="s">
        <v>487</v>
      </c>
      <c r="J134" s="314" t="s">
        <v>409</v>
      </c>
      <c r="K134" s="315" t="s">
        <v>216</v>
      </c>
      <c r="L134" s="309" t="s">
        <v>217</v>
      </c>
      <c r="M134" s="310">
        <v>0.35499999999999998</v>
      </c>
      <c r="N134" s="311">
        <v>0</v>
      </c>
      <c r="O134" s="320">
        <v>0</v>
      </c>
      <c r="P134" s="311">
        <v>100</v>
      </c>
      <c r="Q134" s="311">
        <f t="shared" ref="Q134:Q197" si="4">+N134+P134</f>
        <v>100</v>
      </c>
      <c r="R134" s="314">
        <v>2532</v>
      </c>
      <c r="S134" s="302" t="s">
        <v>248</v>
      </c>
      <c r="T134" s="302">
        <v>1</v>
      </c>
      <c r="U134" s="302">
        <v>2</v>
      </c>
      <c r="V134" s="314"/>
      <c r="W134" s="302"/>
      <c r="X134" s="302"/>
      <c r="Y134" s="302"/>
      <c r="Z134" s="302"/>
      <c r="AA134" s="321">
        <v>4</v>
      </c>
      <c r="AB134" s="258" t="str">
        <f t="shared" ref="AB134:AB197" si="5">CONCATENATE(S134,T134,U134)</f>
        <v>S12</v>
      </c>
      <c r="AC134" s="313"/>
    </row>
    <row r="135" spans="1:29" s="294" customFormat="1">
      <c r="A135" s="294">
        <v>131</v>
      </c>
      <c r="B135" s="306" t="s">
        <v>539</v>
      </c>
      <c r="C135" s="314" t="s">
        <v>408</v>
      </c>
      <c r="D135" s="314" t="s">
        <v>408</v>
      </c>
      <c r="E135" s="314" t="s">
        <v>540</v>
      </c>
      <c r="F135" s="314" t="s">
        <v>213</v>
      </c>
      <c r="G135" s="314">
        <v>718900</v>
      </c>
      <c r="H135" s="314">
        <v>1931900</v>
      </c>
      <c r="I135" s="314" t="s">
        <v>271</v>
      </c>
      <c r="J135" s="314" t="s">
        <v>409</v>
      </c>
      <c r="K135" s="315" t="s">
        <v>216</v>
      </c>
      <c r="L135" s="309" t="s">
        <v>217</v>
      </c>
      <c r="M135" s="310">
        <v>0.09</v>
      </c>
      <c r="N135" s="311">
        <v>0</v>
      </c>
      <c r="O135" s="320">
        <v>0</v>
      </c>
      <c r="P135" s="311">
        <v>200</v>
      </c>
      <c r="Q135" s="311">
        <f t="shared" si="4"/>
        <v>200</v>
      </c>
      <c r="R135" s="314">
        <v>2532</v>
      </c>
      <c r="S135" s="302" t="s">
        <v>248</v>
      </c>
      <c r="T135" s="302">
        <v>1</v>
      </c>
      <c r="U135" s="302">
        <v>2</v>
      </c>
      <c r="V135" s="314"/>
      <c r="W135" s="302"/>
      <c r="X135" s="302"/>
      <c r="Y135" s="302"/>
      <c r="Z135" s="302"/>
      <c r="AA135" s="321">
        <v>4</v>
      </c>
      <c r="AB135" s="258" t="str">
        <f t="shared" si="5"/>
        <v>S12</v>
      </c>
      <c r="AC135" s="313"/>
    </row>
    <row r="136" spans="1:29" s="294" customFormat="1">
      <c r="A136" s="294">
        <v>132</v>
      </c>
      <c r="B136" s="306" t="s">
        <v>541</v>
      </c>
      <c r="C136" s="314" t="s">
        <v>231</v>
      </c>
      <c r="D136" s="323" t="s">
        <v>542</v>
      </c>
      <c r="E136" s="314" t="s">
        <v>543</v>
      </c>
      <c r="F136" s="314" t="s">
        <v>238</v>
      </c>
      <c r="G136" s="314">
        <v>807869</v>
      </c>
      <c r="H136" s="314">
        <v>1914310</v>
      </c>
      <c r="I136" s="314" t="s">
        <v>252</v>
      </c>
      <c r="J136" s="302" t="s">
        <v>258</v>
      </c>
      <c r="K136" s="315" t="s">
        <v>216</v>
      </c>
      <c r="L136" s="309" t="s">
        <v>217</v>
      </c>
      <c r="M136" s="310">
        <v>5.7000000000000002E-2</v>
      </c>
      <c r="N136" s="311">
        <v>0</v>
      </c>
      <c r="O136" s="320">
        <v>0</v>
      </c>
      <c r="P136" s="311">
        <v>3800</v>
      </c>
      <c r="Q136" s="311">
        <f t="shared" si="4"/>
        <v>3800</v>
      </c>
      <c r="R136" s="314">
        <v>2532</v>
      </c>
      <c r="S136" s="302" t="s">
        <v>248</v>
      </c>
      <c r="T136" s="302">
        <v>1</v>
      </c>
      <c r="U136" s="302">
        <v>2</v>
      </c>
      <c r="V136" s="314"/>
      <c r="W136" s="302"/>
      <c r="X136" s="302"/>
      <c r="Y136" s="302"/>
      <c r="Z136" s="302"/>
      <c r="AA136" s="302">
        <v>3</v>
      </c>
      <c r="AB136" s="258" t="str">
        <f t="shared" si="5"/>
        <v>S12</v>
      </c>
      <c r="AC136" s="313"/>
    </row>
    <row r="137" spans="1:29" s="294" customFormat="1" ht="21" customHeight="1">
      <c r="A137" s="294">
        <v>133</v>
      </c>
      <c r="B137" s="306" t="s">
        <v>544</v>
      </c>
      <c r="C137" s="314" t="s">
        <v>408</v>
      </c>
      <c r="D137" s="314" t="s">
        <v>408</v>
      </c>
      <c r="E137" s="314" t="s">
        <v>545</v>
      </c>
      <c r="F137" s="314" t="s">
        <v>213</v>
      </c>
      <c r="G137" s="314">
        <v>715700</v>
      </c>
      <c r="H137" s="314">
        <v>1936200</v>
      </c>
      <c r="I137" s="314" t="s">
        <v>546</v>
      </c>
      <c r="J137" s="314" t="s">
        <v>409</v>
      </c>
      <c r="K137" s="315" t="s">
        <v>216</v>
      </c>
      <c r="L137" s="309" t="s">
        <v>217</v>
      </c>
      <c r="M137" s="310">
        <v>7.8E-2</v>
      </c>
      <c r="N137" s="311">
        <v>0</v>
      </c>
      <c r="O137" s="320">
        <v>0</v>
      </c>
      <c r="P137" s="311">
        <v>100</v>
      </c>
      <c r="Q137" s="311">
        <f t="shared" si="4"/>
        <v>100</v>
      </c>
      <c r="R137" s="314">
        <v>2532</v>
      </c>
      <c r="S137" s="302" t="s">
        <v>248</v>
      </c>
      <c r="T137" s="302">
        <v>1</v>
      </c>
      <c r="U137" s="302">
        <v>2</v>
      </c>
      <c r="V137" s="314"/>
      <c r="W137" s="302"/>
      <c r="X137" s="302"/>
      <c r="Y137" s="302"/>
      <c r="Z137" s="302"/>
      <c r="AA137" s="321">
        <v>4</v>
      </c>
      <c r="AB137" s="258" t="str">
        <f t="shared" si="5"/>
        <v>S12</v>
      </c>
      <c r="AC137" s="313"/>
    </row>
    <row r="138" spans="1:29" s="294" customFormat="1">
      <c r="A138" s="294">
        <v>134</v>
      </c>
      <c r="B138" s="306" t="s">
        <v>547</v>
      </c>
      <c r="C138" s="314" t="s">
        <v>408</v>
      </c>
      <c r="D138" s="314" t="s">
        <v>408</v>
      </c>
      <c r="E138" s="314" t="s">
        <v>408</v>
      </c>
      <c r="F138" s="314" t="s">
        <v>213</v>
      </c>
      <c r="G138" s="314">
        <v>718900</v>
      </c>
      <c r="H138" s="314">
        <v>1933700</v>
      </c>
      <c r="I138" s="314" t="s">
        <v>271</v>
      </c>
      <c r="J138" s="314" t="s">
        <v>409</v>
      </c>
      <c r="K138" s="315" t="s">
        <v>216</v>
      </c>
      <c r="L138" s="309" t="s">
        <v>217</v>
      </c>
      <c r="M138" s="310">
        <v>7.4999999999999997E-2</v>
      </c>
      <c r="N138" s="311">
        <v>0</v>
      </c>
      <c r="O138" s="320">
        <v>0</v>
      </c>
      <c r="P138" s="311">
        <v>150</v>
      </c>
      <c r="Q138" s="311">
        <f t="shared" si="4"/>
        <v>150</v>
      </c>
      <c r="R138" s="314">
        <v>2532</v>
      </c>
      <c r="S138" s="302" t="s">
        <v>248</v>
      </c>
      <c r="T138" s="302">
        <v>1</v>
      </c>
      <c r="U138" s="302">
        <v>2</v>
      </c>
      <c r="V138" s="314"/>
      <c r="W138" s="302"/>
      <c r="X138" s="302"/>
      <c r="Y138" s="302"/>
      <c r="Z138" s="302"/>
      <c r="AA138" s="321">
        <v>4</v>
      </c>
      <c r="AB138" s="258" t="str">
        <f t="shared" si="5"/>
        <v>S12</v>
      </c>
      <c r="AC138" s="313"/>
    </row>
    <row r="139" spans="1:29" s="294" customFormat="1">
      <c r="A139" s="294">
        <v>135</v>
      </c>
      <c r="B139" s="306" t="s">
        <v>548</v>
      </c>
      <c r="C139" s="314" t="s">
        <v>254</v>
      </c>
      <c r="D139" s="314" t="s">
        <v>319</v>
      </c>
      <c r="E139" s="314" t="s">
        <v>320</v>
      </c>
      <c r="F139" s="314" t="s">
        <v>238</v>
      </c>
      <c r="G139" s="314">
        <v>804800</v>
      </c>
      <c r="H139" s="314">
        <v>1885900</v>
      </c>
      <c r="I139" s="314" t="s">
        <v>295</v>
      </c>
      <c r="J139" s="314" t="s">
        <v>321</v>
      </c>
      <c r="K139" s="302" t="s">
        <v>241</v>
      </c>
      <c r="L139" s="309" t="s">
        <v>242</v>
      </c>
      <c r="M139" s="310">
        <v>0.21</v>
      </c>
      <c r="N139" s="311">
        <v>0</v>
      </c>
      <c r="O139" s="320">
        <v>0</v>
      </c>
      <c r="P139" s="311">
        <v>300</v>
      </c>
      <c r="Q139" s="311">
        <f t="shared" si="4"/>
        <v>300</v>
      </c>
      <c r="R139" s="314">
        <v>2532</v>
      </c>
      <c r="S139" s="302" t="s">
        <v>248</v>
      </c>
      <c r="T139" s="302">
        <v>1</v>
      </c>
      <c r="U139" s="302">
        <v>2</v>
      </c>
      <c r="V139" s="314"/>
      <c r="W139" s="302"/>
      <c r="X139" s="302"/>
      <c r="Y139" s="302"/>
      <c r="Z139" s="302"/>
      <c r="AA139" s="302">
        <v>3</v>
      </c>
      <c r="AB139" s="258" t="str">
        <f t="shared" si="5"/>
        <v>S12</v>
      </c>
      <c r="AC139" s="313"/>
    </row>
    <row r="140" spans="1:29" s="294" customFormat="1" ht="21" customHeight="1">
      <c r="A140" s="294">
        <v>136</v>
      </c>
      <c r="B140" s="306" t="s">
        <v>549</v>
      </c>
      <c r="C140" s="307" t="s">
        <v>329</v>
      </c>
      <c r="D140" s="308" t="s">
        <v>329</v>
      </c>
      <c r="E140" s="308" t="s">
        <v>550</v>
      </c>
      <c r="F140" s="307" t="s">
        <v>551</v>
      </c>
      <c r="G140" s="302">
        <v>183400</v>
      </c>
      <c r="H140" s="302">
        <v>1938200</v>
      </c>
      <c r="I140" s="302" t="s">
        <v>552</v>
      </c>
      <c r="J140" s="302" t="s">
        <v>331</v>
      </c>
      <c r="K140" s="302" t="s">
        <v>241</v>
      </c>
      <c r="L140" s="309" t="s">
        <v>242</v>
      </c>
      <c r="M140" s="310">
        <v>29</v>
      </c>
      <c r="N140" s="311">
        <v>10927</v>
      </c>
      <c r="O140" s="320">
        <v>10927</v>
      </c>
      <c r="P140" s="311">
        <v>0</v>
      </c>
      <c r="Q140" s="311">
        <f t="shared" si="4"/>
        <v>10927</v>
      </c>
      <c r="R140" s="302">
        <v>2533</v>
      </c>
      <c r="S140" s="302" t="s">
        <v>219</v>
      </c>
      <c r="T140" s="302">
        <v>1</v>
      </c>
      <c r="U140" s="302">
        <v>1</v>
      </c>
      <c r="V140" s="302"/>
      <c r="W140" s="312">
        <v>14.725</v>
      </c>
      <c r="X140" s="302">
        <v>67</v>
      </c>
      <c r="Y140" s="302">
        <v>59</v>
      </c>
      <c r="Z140" s="302">
        <v>762</v>
      </c>
      <c r="AA140" s="302">
        <v>2</v>
      </c>
      <c r="AB140" s="258" t="str">
        <f t="shared" si="5"/>
        <v>M11</v>
      </c>
      <c r="AC140" s="313"/>
    </row>
    <row r="141" spans="1:29" s="294" customFormat="1">
      <c r="A141" s="294">
        <v>137</v>
      </c>
      <c r="B141" s="306" t="s">
        <v>553</v>
      </c>
      <c r="C141" s="314" t="s">
        <v>231</v>
      </c>
      <c r="D141" s="323" t="s">
        <v>542</v>
      </c>
      <c r="E141" s="314" t="s">
        <v>554</v>
      </c>
      <c r="F141" s="314" t="s">
        <v>280</v>
      </c>
      <c r="G141" s="314">
        <v>804000</v>
      </c>
      <c r="H141" s="314">
        <v>1913800</v>
      </c>
      <c r="I141" s="314" t="s">
        <v>252</v>
      </c>
      <c r="J141" s="302" t="s">
        <v>258</v>
      </c>
      <c r="K141" s="315" t="s">
        <v>216</v>
      </c>
      <c r="L141" s="309" t="s">
        <v>217</v>
      </c>
      <c r="M141" s="310">
        <v>0</v>
      </c>
      <c r="N141" s="311">
        <v>0</v>
      </c>
      <c r="O141" s="320">
        <v>0</v>
      </c>
      <c r="P141" s="311">
        <v>500</v>
      </c>
      <c r="Q141" s="311">
        <f t="shared" si="4"/>
        <v>500</v>
      </c>
      <c r="R141" s="314">
        <v>2533</v>
      </c>
      <c r="S141" s="302" t="s">
        <v>248</v>
      </c>
      <c r="T141" s="302">
        <v>2</v>
      </c>
      <c r="U141" s="302">
        <v>2</v>
      </c>
      <c r="V141" s="314"/>
      <c r="W141" s="302"/>
      <c r="X141" s="302"/>
      <c r="Y141" s="302"/>
      <c r="Z141" s="302"/>
      <c r="AA141" s="302">
        <v>3</v>
      </c>
      <c r="AB141" s="258" t="str">
        <f t="shared" si="5"/>
        <v>S22</v>
      </c>
      <c r="AC141" s="313"/>
    </row>
    <row r="142" spans="1:29" s="294" customFormat="1">
      <c r="A142" s="294">
        <v>138</v>
      </c>
      <c r="B142" s="306" t="s">
        <v>555</v>
      </c>
      <c r="C142" s="314" t="s">
        <v>231</v>
      </c>
      <c r="D142" s="323" t="s">
        <v>542</v>
      </c>
      <c r="E142" s="314" t="s">
        <v>556</v>
      </c>
      <c r="F142" s="314" t="s">
        <v>280</v>
      </c>
      <c r="G142" s="314">
        <v>804400</v>
      </c>
      <c r="H142" s="314">
        <v>1908200</v>
      </c>
      <c r="I142" s="314" t="s">
        <v>295</v>
      </c>
      <c r="J142" s="302" t="s">
        <v>258</v>
      </c>
      <c r="K142" s="315" t="s">
        <v>216</v>
      </c>
      <c r="L142" s="309" t="s">
        <v>217</v>
      </c>
      <c r="M142" s="310">
        <v>0</v>
      </c>
      <c r="N142" s="311">
        <v>0</v>
      </c>
      <c r="O142" s="320">
        <v>0</v>
      </c>
      <c r="P142" s="311">
        <v>2000</v>
      </c>
      <c r="Q142" s="311">
        <f t="shared" si="4"/>
        <v>2000</v>
      </c>
      <c r="R142" s="314">
        <v>2533</v>
      </c>
      <c r="S142" s="302" t="s">
        <v>248</v>
      </c>
      <c r="T142" s="302">
        <v>2</v>
      </c>
      <c r="U142" s="302">
        <v>2</v>
      </c>
      <c r="V142" s="314"/>
      <c r="W142" s="302"/>
      <c r="X142" s="302"/>
      <c r="Y142" s="302"/>
      <c r="Z142" s="302"/>
      <c r="AA142" s="302">
        <v>3</v>
      </c>
      <c r="AB142" s="258" t="str">
        <f t="shared" si="5"/>
        <v>S22</v>
      </c>
      <c r="AC142" s="313"/>
    </row>
    <row r="143" spans="1:29" s="294" customFormat="1" ht="21" customHeight="1">
      <c r="A143" s="294">
        <v>139</v>
      </c>
      <c r="B143" s="306" t="s">
        <v>557</v>
      </c>
      <c r="C143" s="314" t="s">
        <v>226</v>
      </c>
      <c r="D143" s="314" t="s">
        <v>469</v>
      </c>
      <c r="E143" s="314" t="s">
        <v>469</v>
      </c>
      <c r="F143" s="314" t="s">
        <v>213</v>
      </c>
      <c r="G143" s="314">
        <v>770200</v>
      </c>
      <c r="H143" s="314">
        <v>1959200</v>
      </c>
      <c r="I143" s="314" t="s">
        <v>224</v>
      </c>
      <c r="J143" s="314" t="s">
        <v>229</v>
      </c>
      <c r="K143" s="315" t="s">
        <v>216</v>
      </c>
      <c r="L143" s="309" t="s">
        <v>217</v>
      </c>
      <c r="M143" s="310">
        <v>0.154</v>
      </c>
      <c r="N143" s="311">
        <v>0</v>
      </c>
      <c r="O143" s="320">
        <v>0</v>
      </c>
      <c r="P143" s="311">
        <v>400</v>
      </c>
      <c r="Q143" s="311">
        <f t="shared" si="4"/>
        <v>400</v>
      </c>
      <c r="R143" s="314">
        <v>2533</v>
      </c>
      <c r="S143" s="302" t="s">
        <v>248</v>
      </c>
      <c r="T143" s="302">
        <v>1</v>
      </c>
      <c r="U143" s="302">
        <v>2</v>
      </c>
      <c r="V143" s="314"/>
      <c r="W143" s="302"/>
      <c r="X143" s="302"/>
      <c r="Y143" s="302"/>
      <c r="Z143" s="302"/>
      <c r="AA143" s="302">
        <v>1</v>
      </c>
      <c r="AB143" s="258" t="str">
        <f t="shared" si="5"/>
        <v>S12</v>
      </c>
      <c r="AC143" s="313"/>
    </row>
    <row r="144" spans="1:29" s="294" customFormat="1">
      <c r="A144" s="294">
        <v>140</v>
      </c>
      <c r="B144" s="306" t="s">
        <v>558</v>
      </c>
      <c r="C144" s="314" t="s">
        <v>408</v>
      </c>
      <c r="D144" s="314" t="s">
        <v>486</v>
      </c>
      <c r="E144" s="314" t="s">
        <v>559</v>
      </c>
      <c r="F144" s="314" t="s">
        <v>213</v>
      </c>
      <c r="G144" s="314">
        <v>712800</v>
      </c>
      <c r="H144" s="314">
        <v>1937900</v>
      </c>
      <c r="I144" s="314" t="s">
        <v>546</v>
      </c>
      <c r="J144" s="314" t="s">
        <v>409</v>
      </c>
      <c r="K144" s="315" t="s">
        <v>216</v>
      </c>
      <c r="L144" s="309" t="s">
        <v>217</v>
      </c>
      <c r="M144" s="310">
        <v>0.155</v>
      </c>
      <c r="N144" s="311">
        <v>0</v>
      </c>
      <c r="O144" s="320">
        <v>0</v>
      </c>
      <c r="P144" s="311">
        <v>300</v>
      </c>
      <c r="Q144" s="311">
        <f t="shared" si="4"/>
        <v>300</v>
      </c>
      <c r="R144" s="314">
        <v>2533</v>
      </c>
      <c r="S144" s="302" t="s">
        <v>248</v>
      </c>
      <c r="T144" s="302">
        <v>1</v>
      </c>
      <c r="U144" s="302">
        <v>2</v>
      </c>
      <c r="V144" s="314"/>
      <c r="W144" s="302"/>
      <c r="X144" s="302"/>
      <c r="Y144" s="302"/>
      <c r="Z144" s="302"/>
      <c r="AA144" s="321">
        <v>4</v>
      </c>
      <c r="AB144" s="258" t="str">
        <f t="shared" si="5"/>
        <v>S12</v>
      </c>
      <c r="AC144" s="313"/>
    </row>
    <row r="145" spans="1:29" s="294" customFormat="1">
      <c r="A145" s="294">
        <v>141</v>
      </c>
      <c r="B145" s="306" t="s">
        <v>560</v>
      </c>
      <c r="C145" s="314" t="s">
        <v>408</v>
      </c>
      <c r="D145" s="314" t="s">
        <v>525</v>
      </c>
      <c r="E145" s="314" t="s">
        <v>561</v>
      </c>
      <c r="F145" s="314" t="s">
        <v>213</v>
      </c>
      <c r="G145" s="314">
        <v>798100</v>
      </c>
      <c r="H145" s="314">
        <v>1933300</v>
      </c>
      <c r="I145" s="314" t="s">
        <v>536</v>
      </c>
      <c r="J145" s="314" t="s">
        <v>409</v>
      </c>
      <c r="K145" s="315" t="s">
        <v>216</v>
      </c>
      <c r="L145" s="309" t="s">
        <v>217</v>
      </c>
      <c r="M145" s="310">
        <v>0.16300000000000001</v>
      </c>
      <c r="N145" s="311">
        <v>0</v>
      </c>
      <c r="O145" s="320">
        <v>0</v>
      </c>
      <c r="P145" s="311">
        <v>300</v>
      </c>
      <c r="Q145" s="311">
        <f t="shared" si="4"/>
        <v>300</v>
      </c>
      <c r="R145" s="314">
        <v>2533</v>
      </c>
      <c r="S145" s="302" t="s">
        <v>248</v>
      </c>
      <c r="T145" s="302">
        <v>1</v>
      </c>
      <c r="U145" s="302">
        <v>2</v>
      </c>
      <c r="V145" s="314"/>
      <c r="W145" s="302"/>
      <c r="X145" s="302"/>
      <c r="Y145" s="302"/>
      <c r="Z145" s="302"/>
      <c r="AA145" s="321">
        <v>4</v>
      </c>
      <c r="AB145" s="258" t="str">
        <f t="shared" si="5"/>
        <v>S12</v>
      </c>
      <c r="AC145" s="313"/>
    </row>
    <row r="146" spans="1:29" s="294" customFormat="1" ht="21" customHeight="1">
      <c r="A146" s="294">
        <v>142</v>
      </c>
      <c r="B146" s="306" t="s">
        <v>562</v>
      </c>
      <c r="C146" s="314" t="s">
        <v>408</v>
      </c>
      <c r="D146" s="314" t="s">
        <v>525</v>
      </c>
      <c r="E146" s="314" t="s">
        <v>563</v>
      </c>
      <c r="F146" s="314" t="s">
        <v>213</v>
      </c>
      <c r="G146" s="314">
        <v>797500</v>
      </c>
      <c r="H146" s="314">
        <v>1931600</v>
      </c>
      <c r="I146" s="314" t="s">
        <v>536</v>
      </c>
      <c r="J146" s="314" t="s">
        <v>409</v>
      </c>
      <c r="K146" s="315" t="s">
        <v>216</v>
      </c>
      <c r="L146" s="309" t="s">
        <v>217</v>
      </c>
      <c r="M146" s="310">
        <v>9.1999999999999998E-2</v>
      </c>
      <c r="N146" s="311">
        <v>0</v>
      </c>
      <c r="O146" s="320">
        <v>0</v>
      </c>
      <c r="P146" s="311">
        <v>300</v>
      </c>
      <c r="Q146" s="311">
        <f t="shared" si="4"/>
        <v>300</v>
      </c>
      <c r="R146" s="314">
        <v>2533</v>
      </c>
      <c r="S146" s="302" t="s">
        <v>248</v>
      </c>
      <c r="T146" s="302">
        <v>1</v>
      </c>
      <c r="U146" s="302">
        <v>2</v>
      </c>
      <c r="V146" s="314"/>
      <c r="W146" s="302"/>
      <c r="X146" s="302"/>
      <c r="Y146" s="302"/>
      <c r="Z146" s="302"/>
      <c r="AA146" s="321">
        <v>4</v>
      </c>
      <c r="AB146" s="258" t="str">
        <f t="shared" si="5"/>
        <v>S12</v>
      </c>
      <c r="AC146" s="313"/>
    </row>
    <row r="147" spans="1:29" s="294" customFormat="1">
      <c r="A147" s="294">
        <v>143</v>
      </c>
      <c r="B147" s="306" t="s">
        <v>564</v>
      </c>
      <c r="C147" s="314" t="s">
        <v>236</v>
      </c>
      <c r="D147" s="314" t="s">
        <v>533</v>
      </c>
      <c r="E147" s="314" t="s">
        <v>565</v>
      </c>
      <c r="F147" s="314" t="s">
        <v>238</v>
      </c>
      <c r="G147" s="314">
        <v>803900</v>
      </c>
      <c r="H147" s="314">
        <v>1870200</v>
      </c>
      <c r="I147" s="314" t="s">
        <v>239</v>
      </c>
      <c r="J147" s="314" t="s">
        <v>240</v>
      </c>
      <c r="K147" s="302" t="s">
        <v>241</v>
      </c>
      <c r="L147" s="309" t="s">
        <v>242</v>
      </c>
      <c r="M147" s="310">
        <v>5.3999999999999999E-2</v>
      </c>
      <c r="N147" s="311">
        <v>0</v>
      </c>
      <c r="O147" s="320">
        <v>0</v>
      </c>
      <c r="P147" s="311">
        <v>3000</v>
      </c>
      <c r="Q147" s="311">
        <f t="shared" si="4"/>
        <v>3000</v>
      </c>
      <c r="R147" s="314">
        <v>2533</v>
      </c>
      <c r="S147" s="302" t="s">
        <v>248</v>
      </c>
      <c r="T147" s="302">
        <v>1</v>
      </c>
      <c r="U147" s="302">
        <v>2</v>
      </c>
      <c r="V147" s="314"/>
      <c r="W147" s="302"/>
      <c r="X147" s="302"/>
      <c r="Y147" s="302"/>
      <c r="Z147" s="302"/>
      <c r="AA147" s="302">
        <v>3</v>
      </c>
      <c r="AB147" s="258" t="str">
        <f t="shared" si="5"/>
        <v>S12</v>
      </c>
      <c r="AC147" s="313"/>
    </row>
    <row r="148" spans="1:29" s="294" customFormat="1">
      <c r="A148" s="294">
        <v>144</v>
      </c>
      <c r="B148" s="306" t="s">
        <v>566</v>
      </c>
      <c r="C148" s="314" t="s">
        <v>211</v>
      </c>
      <c r="D148" s="314" t="s">
        <v>247</v>
      </c>
      <c r="E148" s="314" t="s">
        <v>567</v>
      </c>
      <c r="F148" s="314" t="s">
        <v>213</v>
      </c>
      <c r="G148" s="314">
        <v>787300</v>
      </c>
      <c r="H148" s="314">
        <v>1944500</v>
      </c>
      <c r="I148" s="314" t="s">
        <v>224</v>
      </c>
      <c r="J148" s="302" t="s">
        <v>215</v>
      </c>
      <c r="K148" s="315" t="s">
        <v>216</v>
      </c>
      <c r="L148" s="309" t="s">
        <v>217</v>
      </c>
      <c r="M148" s="310">
        <v>0.11799999999999999</v>
      </c>
      <c r="N148" s="311">
        <v>0</v>
      </c>
      <c r="O148" s="320">
        <v>0</v>
      </c>
      <c r="P148" s="311">
        <v>300</v>
      </c>
      <c r="Q148" s="311">
        <f t="shared" si="4"/>
        <v>300</v>
      </c>
      <c r="R148" s="314">
        <v>2533</v>
      </c>
      <c r="S148" s="302" t="s">
        <v>248</v>
      </c>
      <c r="T148" s="302">
        <v>1</v>
      </c>
      <c r="U148" s="302">
        <v>2</v>
      </c>
      <c r="V148" s="314"/>
      <c r="W148" s="302"/>
      <c r="X148" s="302"/>
      <c r="Y148" s="302"/>
      <c r="Z148" s="302"/>
      <c r="AA148" s="302">
        <v>1</v>
      </c>
      <c r="AB148" s="258" t="str">
        <f t="shared" si="5"/>
        <v>S12</v>
      </c>
      <c r="AC148" s="313"/>
    </row>
    <row r="149" spans="1:29" s="294" customFormat="1" ht="21" customHeight="1">
      <c r="A149" s="294">
        <v>145</v>
      </c>
      <c r="B149" s="306" t="s">
        <v>568</v>
      </c>
      <c r="C149" s="314" t="s">
        <v>287</v>
      </c>
      <c r="D149" s="314" t="s">
        <v>569</v>
      </c>
      <c r="E149" s="314" t="s">
        <v>570</v>
      </c>
      <c r="F149" s="314" t="s">
        <v>290</v>
      </c>
      <c r="G149" s="314">
        <v>784500</v>
      </c>
      <c r="H149" s="314">
        <v>1893400</v>
      </c>
      <c r="I149" s="314" t="s">
        <v>257</v>
      </c>
      <c r="J149" s="314" t="s">
        <v>215</v>
      </c>
      <c r="K149" s="315" t="s">
        <v>216</v>
      </c>
      <c r="L149" s="309" t="s">
        <v>217</v>
      </c>
      <c r="M149" s="310">
        <v>0.13500000000000001</v>
      </c>
      <c r="N149" s="311">
        <v>0</v>
      </c>
      <c r="O149" s="320">
        <v>0</v>
      </c>
      <c r="P149" s="311">
        <v>400</v>
      </c>
      <c r="Q149" s="311">
        <f t="shared" si="4"/>
        <v>400</v>
      </c>
      <c r="R149" s="314">
        <v>2533</v>
      </c>
      <c r="S149" s="302" t="s">
        <v>248</v>
      </c>
      <c r="T149" s="302">
        <v>1</v>
      </c>
      <c r="U149" s="302">
        <v>2</v>
      </c>
      <c r="V149" s="314"/>
      <c r="W149" s="302"/>
      <c r="X149" s="302"/>
      <c r="Y149" s="302"/>
      <c r="Z149" s="302"/>
      <c r="AA149" s="302">
        <v>3</v>
      </c>
      <c r="AB149" s="258" t="str">
        <f t="shared" si="5"/>
        <v>S12</v>
      </c>
      <c r="AC149" s="313"/>
    </row>
    <row r="150" spans="1:29" s="294" customFormat="1">
      <c r="A150" s="294">
        <v>146</v>
      </c>
      <c r="B150" s="306" t="s">
        <v>571</v>
      </c>
      <c r="C150" s="314" t="s">
        <v>365</v>
      </c>
      <c r="D150" s="314" t="s">
        <v>434</v>
      </c>
      <c r="E150" s="314" t="s">
        <v>572</v>
      </c>
      <c r="F150" s="314" t="s">
        <v>238</v>
      </c>
      <c r="G150" s="314">
        <v>817607</v>
      </c>
      <c r="H150" s="314">
        <v>1901098</v>
      </c>
      <c r="I150" s="314" t="s">
        <v>295</v>
      </c>
      <c r="J150" s="314" t="s">
        <v>321</v>
      </c>
      <c r="K150" s="302" t="s">
        <v>241</v>
      </c>
      <c r="L150" s="309" t="s">
        <v>242</v>
      </c>
      <c r="M150" s="310">
        <v>7.1999999999999995E-2</v>
      </c>
      <c r="N150" s="311">
        <v>0</v>
      </c>
      <c r="O150" s="320">
        <v>0</v>
      </c>
      <c r="P150" s="311">
        <v>700</v>
      </c>
      <c r="Q150" s="311">
        <f t="shared" si="4"/>
        <v>700</v>
      </c>
      <c r="R150" s="314">
        <v>2533</v>
      </c>
      <c r="S150" s="302" t="s">
        <v>248</v>
      </c>
      <c r="T150" s="302">
        <v>1</v>
      </c>
      <c r="U150" s="302">
        <v>2</v>
      </c>
      <c r="V150" s="314"/>
      <c r="W150" s="302"/>
      <c r="X150" s="302"/>
      <c r="Y150" s="302"/>
      <c r="Z150" s="302"/>
      <c r="AA150" s="302">
        <v>3</v>
      </c>
      <c r="AB150" s="258" t="str">
        <f t="shared" si="5"/>
        <v>S12</v>
      </c>
      <c r="AC150" s="313"/>
    </row>
    <row r="151" spans="1:29" s="294" customFormat="1">
      <c r="A151" s="294">
        <v>147</v>
      </c>
      <c r="B151" s="306" t="s">
        <v>382</v>
      </c>
      <c r="C151" s="314" t="s">
        <v>231</v>
      </c>
      <c r="D151" s="314" t="s">
        <v>341</v>
      </c>
      <c r="E151" s="314" t="s">
        <v>573</v>
      </c>
      <c r="F151" s="314" t="s">
        <v>213</v>
      </c>
      <c r="G151" s="314">
        <v>790700</v>
      </c>
      <c r="H151" s="314">
        <v>1905000</v>
      </c>
      <c r="I151" s="314" t="s">
        <v>257</v>
      </c>
      <c r="J151" s="314" t="s">
        <v>215</v>
      </c>
      <c r="K151" s="315" t="s">
        <v>216</v>
      </c>
      <c r="L151" s="309" t="s">
        <v>217</v>
      </c>
      <c r="M151" s="310">
        <v>0</v>
      </c>
      <c r="N151" s="311">
        <v>0</v>
      </c>
      <c r="O151" s="320">
        <v>0</v>
      </c>
      <c r="P151" s="311">
        <v>700</v>
      </c>
      <c r="Q151" s="311">
        <f t="shared" si="4"/>
        <v>700</v>
      </c>
      <c r="R151" s="314">
        <v>2534</v>
      </c>
      <c r="S151" s="302" t="s">
        <v>248</v>
      </c>
      <c r="T151" s="302">
        <v>2</v>
      </c>
      <c r="U151" s="302">
        <v>2</v>
      </c>
      <c r="V151" s="314"/>
      <c r="W151" s="302"/>
      <c r="X151" s="302"/>
      <c r="Y151" s="302"/>
      <c r="Z151" s="302"/>
      <c r="AA151" s="302">
        <v>3</v>
      </c>
      <c r="AB151" s="258" t="str">
        <f t="shared" si="5"/>
        <v>S22</v>
      </c>
      <c r="AC151" s="313"/>
    </row>
    <row r="152" spans="1:29" s="294" customFormat="1" ht="21" customHeight="1">
      <c r="A152" s="294">
        <v>148</v>
      </c>
      <c r="B152" s="306" t="s">
        <v>574</v>
      </c>
      <c r="C152" s="314" t="s">
        <v>211</v>
      </c>
      <c r="D152" s="314" t="s">
        <v>222</v>
      </c>
      <c r="E152" s="314" t="s">
        <v>223</v>
      </c>
      <c r="F152" s="314" t="s">
        <v>213</v>
      </c>
      <c r="G152" s="314">
        <v>792400</v>
      </c>
      <c r="H152" s="314">
        <v>1951000</v>
      </c>
      <c r="I152" s="314" t="s">
        <v>302</v>
      </c>
      <c r="J152" s="302" t="s">
        <v>215</v>
      </c>
      <c r="K152" s="315" t="s">
        <v>216</v>
      </c>
      <c r="L152" s="309" t="s">
        <v>217</v>
      </c>
      <c r="M152" s="310">
        <v>0</v>
      </c>
      <c r="N152" s="311">
        <v>0</v>
      </c>
      <c r="O152" s="320">
        <v>0</v>
      </c>
      <c r="P152" s="311">
        <v>500</v>
      </c>
      <c r="Q152" s="311">
        <f t="shared" si="4"/>
        <v>500</v>
      </c>
      <c r="R152" s="314">
        <v>2534</v>
      </c>
      <c r="S152" s="302" t="s">
        <v>248</v>
      </c>
      <c r="T152" s="302">
        <v>2</v>
      </c>
      <c r="U152" s="302">
        <v>2</v>
      </c>
      <c r="V152" s="314"/>
      <c r="W152" s="302"/>
      <c r="X152" s="302"/>
      <c r="Y152" s="302"/>
      <c r="Z152" s="302"/>
      <c r="AA152" s="302">
        <v>1</v>
      </c>
      <c r="AB152" s="258" t="str">
        <f t="shared" si="5"/>
        <v>S22</v>
      </c>
      <c r="AC152" s="313"/>
    </row>
    <row r="153" spans="1:29" s="294" customFormat="1">
      <c r="A153" s="294">
        <v>149</v>
      </c>
      <c r="B153" s="306" t="s">
        <v>575</v>
      </c>
      <c r="C153" s="314" t="s">
        <v>274</v>
      </c>
      <c r="D153" s="314" t="s">
        <v>517</v>
      </c>
      <c r="E153" s="314" t="s">
        <v>517</v>
      </c>
      <c r="F153" s="314" t="s">
        <v>213</v>
      </c>
      <c r="G153" s="314">
        <v>789700</v>
      </c>
      <c r="H153" s="314">
        <v>1960200</v>
      </c>
      <c r="I153" s="314" t="s">
        <v>224</v>
      </c>
      <c r="J153" s="314" t="s">
        <v>215</v>
      </c>
      <c r="K153" s="315" t="s">
        <v>216</v>
      </c>
      <c r="L153" s="309" t="s">
        <v>217</v>
      </c>
      <c r="M153" s="310">
        <v>0.127</v>
      </c>
      <c r="N153" s="311">
        <v>0</v>
      </c>
      <c r="O153" s="320">
        <v>0</v>
      </c>
      <c r="P153" s="311">
        <v>0</v>
      </c>
      <c r="Q153" s="311">
        <f t="shared" si="4"/>
        <v>0</v>
      </c>
      <c r="R153" s="314">
        <v>2534</v>
      </c>
      <c r="S153" s="302" t="s">
        <v>248</v>
      </c>
      <c r="T153" s="302">
        <v>1</v>
      </c>
      <c r="U153" s="302">
        <v>2</v>
      </c>
      <c r="V153" s="314"/>
      <c r="W153" s="302"/>
      <c r="X153" s="302"/>
      <c r="Y153" s="302"/>
      <c r="Z153" s="302"/>
      <c r="AA153" s="302">
        <v>2</v>
      </c>
      <c r="AB153" s="258" t="str">
        <f t="shared" si="5"/>
        <v>S12</v>
      </c>
      <c r="AC153" s="313"/>
    </row>
    <row r="154" spans="1:29" s="294" customFormat="1">
      <c r="A154" s="294">
        <v>150</v>
      </c>
      <c r="B154" s="306" t="s">
        <v>576</v>
      </c>
      <c r="C154" s="314" t="s">
        <v>408</v>
      </c>
      <c r="D154" s="314" t="s">
        <v>458</v>
      </c>
      <c r="E154" s="314" t="s">
        <v>577</v>
      </c>
      <c r="F154" s="314" t="s">
        <v>213</v>
      </c>
      <c r="G154" s="314">
        <v>717300</v>
      </c>
      <c r="H154" s="314">
        <v>1930700</v>
      </c>
      <c r="I154" s="314" t="s">
        <v>271</v>
      </c>
      <c r="J154" s="314" t="s">
        <v>409</v>
      </c>
      <c r="K154" s="315" t="s">
        <v>216</v>
      </c>
      <c r="L154" s="309" t="s">
        <v>217</v>
      </c>
      <c r="M154" s="310">
        <v>0.62</v>
      </c>
      <c r="N154" s="311">
        <v>0</v>
      </c>
      <c r="O154" s="320">
        <v>0</v>
      </c>
      <c r="P154" s="311">
        <v>2500</v>
      </c>
      <c r="Q154" s="311">
        <f t="shared" si="4"/>
        <v>2500</v>
      </c>
      <c r="R154" s="314">
        <v>2534</v>
      </c>
      <c r="S154" s="302" t="s">
        <v>248</v>
      </c>
      <c r="T154" s="302">
        <v>1</v>
      </c>
      <c r="U154" s="302">
        <v>2</v>
      </c>
      <c r="V154" s="314"/>
      <c r="W154" s="302"/>
      <c r="X154" s="302"/>
      <c r="Y154" s="302"/>
      <c r="Z154" s="302"/>
      <c r="AA154" s="321">
        <v>4</v>
      </c>
      <c r="AB154" s="258" t="str">
        <f t="shared" si="5"/>
        <v>S12</v>
      </c>
      <c r="AC154" s="313"/>
    </row>
    <row r="155" spans="1:29" s="294" customFormat="1" ht="21" customHeight="1">
      <c r="A155" s="294">
        <v>151</v>
      </c>
      <c r="B155" s="306" t="s">
        <v>578</v>
      </c>
      <c r="C155" s="314" t="s">
        <v>268</v>
      </c>
      <c r="D155" s="314" t="s">
        <v>268</v>
      </c>
      <c r="E155" s="314" t="s">
        <v>579</v>
      </c>
      <c r="F155" s="314" t="s">
        <v>213</v>
      </c>
      <c r="G155" s="314">
        <v>727900</v>
      </c>
      <c r="H155" s="314">
        <v>1908800</v>
      </c>
      <c r="I155" s="314" t="s">
        <v>271</v>
      </c>
      <c r="J155" s="314" t="s">
        <v>285</v>
      </c>
      <c r="K155" s="315" t="s">
        <v>216</v>
      </c>
      <c r="L155" s="309" t="s">
        <v>217</v>
      </c>
      <c r="M155" s="310">
        <v>0.11899999999999999</v>
      </c>
      <c r="N155" s="311">
        <v>0</v>
      </c>
      <c r="O155" s="320">
        <v>0</v>
      </c>
      <c r="P155" s="311">
        <v>200</v>
      </c>
      <c r="Q155" s="311">
        <f t="shared" si="4"/>
        <v>200</v>
      </c>
      <c r="R155" s="314">
        <v>2534</v>
      </c>
      <c r="S155" s="302" t="s">
        <v>248</v>
      </c>
      <c r="T155" s="302">
        <v>1</v>
      </c>
      <c r="U155" s="302">
        <v>2</v>
      </c>
      <c r="V155" s="314"/>
      <c r="W155" s="302"/>
      <c r="X155" s="302"/>
      <c r="Y155" s="302"/>
      <c r="Z155" s="302"/>
      <c r="AA155" s="321">
        <v>4</v>
      </c>
      <c r="AB155" s="258" t="str">
        <f t="shared" si="5"/>
        <v>S12</v>
      </c>
      <c r="AC155" s="313"/>
    </row>
    <row r="156" spans="1:29" s="294" customFormat="1">
      <c r="A156" s="294">
        <v>152</v>
      </c>
      <c r="B156" s="306" t="s">
        <v>580</v>
      </c>
      <c r="C156" s="314" t="s">
        <v>236</v>
      </c>
      <c r="D156" s="314" t="s">
        <v>533</v>
      </c>
      <c r="E156" s="314" t="s">
        <v>533</v>
      </c>
      <c r="F156" s="314" t="s">
        <v>238</v>
      </c>
      <c r="G156" s="314">
        <v>803000</v>
      </c>
      <c r="H156" s="314">
        <v>1868000</v>
      </c>
      <c r="I156" s="314" t="s">
        <v>239</v>
      </c>
      <c r="J156" s="314" t="s">
        <v>240</v>
      </c>
      <c r="K156" s="302" t="s">
        <v>241</v>
      </c>
      <c r="L156" s="309" t="s">
        <v>242</v>
      </c>
      <c r="M156" s="310">
        <v>0.20699999999999999</v>
      </c>
      <c r="N156" s="311">
        <v>0</v>
      </c>
      <c r="O156" s="320">
        <v>0</v>
      </c>
      <c r="P156" s="311">
        <v>300</v>
      </c>
      <c r="Q156" s="311">
        <f t="shared" si="4"/>
        <v>300</v>
      </c>
      <c r="R156" s="314">
        <v>2534</v>
      </c>
      <c r="S156" s="302" t="s">
        <v>248</v>
      </c>
      <c r="T156" s="302">
        <v>1</v>
      </c>
      <c r="U156" s="302">
        <v>2</v>
      </c>
      <c r="V156" s="314"/>
      <c r="W156" s="302"/>
      <c r="X156" s="302"/>
      <c r="Y156" s="302"/>
      <c r="Z156" s="302"/>
      <c r="AA156" s="302">
        <v>3</v>
      </c>
      <c r="AB156" s="258" t="str">
        <f t="shared" si="5"/>
        <v>S12</v>
      </c>
      <c r="AC156" s="313"/>
    </row>
    <row r="157" spans="1:29" s="294" customFormat="1">
      <c r="A157" s="294">
        <v>153</v>
      </c>
      <c r="B157" s="306" t="s">
        <v>581</v>
      </c>
      <c r="C157" s="314" t="s">
        <v>231</v>
      </c>
      <c r="D157" s="314" t="s">
        <v>265</v>
      </c>
      <c r="E157" s="314" t="s">
        <v>582</v>
      </c>
      <c r="F157" s="314" t="s">
        <v>213</v>
      </c>
      <c r="G157" s="302">
        <v>781600</v>
      </c>
      <c r="H157" s="302">
        <v>1917500</v>
      </c>
      <c r="I157" s="322" t="s">
        <v>214</v>
      </c>
      <c r="J157" s="314" t="s">
        <v>215</v>
      </c>
      <c r="K157" s="315" t="s">
        <v>216</v>
      </c>
      <c r="L157" s="309" t="s">
        <v>217</v>
      </c>
      <c r="M157" s="310">
        <v>7.0000000000000007E-2</v>
      </c>
      <c r="N157" s="311">
        <v>100</v>
      </c>
      <c r="O157" s="320">
        <v>0</v>
      </c>
      <c r="P157" s="311">
        <v>100</v>
      </c>
      <c r="Q157" s="311">
        <f t="shared" si="4"/>
        <v>200</v>
      </c>
      <c r="R157" s="314">
        <v>2534</v>
      </c>
      <c r="S157" s="302" t="s">
        <v>248</v>
      </c>
      <c r="T157" s="302">
        <v>1</v>
      </c>
      <c r="U157" s="302">
        <v>1</v>
      </c>
      <c r="V157" s="314" t="s">
        <v>357</v>
      </c>
      <c r="W157" s="312">
        <v>0</v>
      </c>
      <c r="X157" s="302">
        <v>2</v>
      </c>
      <c r="Y157" s="302">
        <v>1</v>
      </c>
      <c r="Z157" s="302">
        <v>30</v>
      </c>
      <c r="AA157" s="302">
        <v>3</v>
      </c>
      <c r="AB157" s="258" t="str">
        <f t="shared" si="5"/>
        <v>S11</v>
      </c>
      <c r="AC157" s="313"/>
    </row>
    <row r="158" spans="1:29" s="294" customFormat="1" ht="21" customHeight="1">
      <c r="A158" s="294">
        <v>154</v>
      </c>
      <c r="B158" s="306" t="s">
        <v>583</v>
      </c>
      <c r="C158" s="314" t="s">
        <v>355</v>
      </c>
      <c r="D158" s="314" t="s">
        <v>584</v>
      </c>
      <c r="E158" s="314" t="s">
        <v>305</v>
      </c>
      <c r="F158" s="314" t="s">
        <v>280</v>
      </c>
      <c r="G158" s="314">
        <v>810800</v>
      </c>
      <c r="H158" s="314">
        <v>1964000</v>
      </c>
      <c r="I158" s="314" t="s">
        <v>302</v>
      </c>
      <c r="J158" s="314" t="s">
        <v>308</v>
      </c>
      <c r="K158" s="315" t="s">
        <v>216</v>
      </c>
      <c r="L158" s="309" t="s">
        <v>217</v>
      </c>
      <c r="M158" s="310">
        <v>0.9</v>
      </c>
      <c r="N158" s="311">
        <v>96</v>
      </c>
      <c r="O158" s="320">
        <v>0</v>
      </c>
      <c r="P158" s="311">
        <v>204</v>
      </c>
      <c r="Q158" s="311">
        <f t="shared" si="4"/>
        <v>300</v>
      </c>
      <c r="R158" s="314">
        <v>2535</v>
      </c>
      <c r="S158" s="302" t="s">
        <v>248</v>
      </c>
      <c r="T158" s="302">
        <v>1</v>
      </c>
      <c r="U158" s="302">
        <v>1</v>
      </c>
      <c r="V158" s="314" t="s">
        <v>585</v>
      </c>
      <c r="W158" s="312">
        <v>1.05</v>
      </c>
      <c r="X158" s="302">
        <v>15</v>
      </c>
      <c r="Y158" s="302">
        <v>1</v>
      </c>
      <c r="Z158" s="302">
        <v>8</v>
      </c>
      <c r="AA158" s="302">
        <v>2</v>
      </c>
      <c r="AB158" s="258" t="str">
        <f t="shared" si="5"/>
        <v>S11</v>
      </c>
      <c r="AC158" s="313"/>
    </row>
    <row r="159" spans="1:29" s="294" customFormat="1">
      <c r="A159" s="294">
        <v>155</v>
      </c>
      <c r="B159" s="306" t="s">
        <v>586</v>
      </c>
      <c r="C159" s="314" t="s">
        <v>355</v>
      </c>
      <c r="D159" s="314" t="s">
        <v>584</v>
      </c>
      <c r="E159" s="314" t="s">
        <v>587</v>
      </c>
      <c r="F159" s="314" t="s">
        <v>280</v>
      </c>
      <c r="G159" s="314">
        <v>816700</v>
      </c>
      <c r="H159" s="314">
        <v>1980100</v>
      </c>
      <c r="I159" s="314" t="s">
        <v>421</v>
      </c>
      <c r="J159" s="314" t="s">
        <v>308</v>
      </c>
      <c r="K159" s="315" t="s">
        <v>216</v>
      </c>
      <c r="L159" s="309" t="s">
        <v>217</v>
      </c>
      <c r="M159" s="310">
        <v>0.12</v>
      </c>
      <c r="N159" s="311">
        <v>104</v>
      </c>
      <c r="O159" s="320">
        <v>0</v>
      </c>
      <c r="P159" s="311">
        <v>96</v>
      </c>
      <c r="Q159" s="311">
        <f t="shared" si="4"/>
        <v>200</v>
      </c>
      <c r="R159" s="314">
        <v>2535</v>
      </c>
      <c r="S159" s="302" t="s">
        <v>248</v>
      </c>
      <c r="T159" s="302">
        <v>1</v>
      </c>
      <c r="U159" s="302">
        <v>1</v>
      </c>
      <c r="V159" s="314" t="s">
        <v>585</v>
      </c>
      <c r="W159" s="312">
        <v>1.4</v>
      </c>
      <c r="X159" s="302">
        <v>22</v>
      </c>
      <c r="Y159" s="302">
        <v>1</v>
      </c>
      <c r="Z159" s="302">
        <v>22</v>
      </c>
      <c r="AA159" s="302">
        <v>2</v>
      </c>
      <c r="AB159" s="258" t="str">
        <f t="shared" si="5"/>
        <v>S11</v>
      </c>
      <c r="AC159" s="313"/>
    </row>
    <row r="160" spans="1:29" s="294" customFormat="1">
      <c r="A160" s="294">
        <v>156</v>
      </c>
      <c r="B160" s="306" t="s">
        <v>588</v>
      </c>
      <c r="C160" s="314" t="s">
        <v>254</v>
      </c>
      <c r="D160" s="314" t="s">
        <v>254</v>
      </c>
      <c r="E160" s="314" t="s">
        <v>589</v>
      </c>
      <c r="F160" s="314" t="s">
        <v>238</v>
      </c>
      <c r="G160" s="314">
        <v>801700</v>
      </c>
      <c r="H160" s="314">
        <v>1891700</v>
      </c>
      <c r="I160" s="314" t="s">
        <v>295</v>
      </c>
      <c r="J160" s="314" t="s">
        <v>258</v>
      </c>
      <c r="K160" s="315" t="s">
        <v>216</v>
      </c>
      <c r="L160" s="309" t="s">
        <v>217</v>
      </c>
      <c r="M160" s="310">
        <v>0</v>
      </c>
      <c r="N160" s="311">
        <v>0</v>
      </c>
      <c r="O160" s="320">
        <v>0</v>
      </c>
      <c r="P160" s="311">
        <v>400</v>
      </c>
      <c r="Q160" s="311">
        <f t="shared" si="4"/>
        <v>400</v>
      </c>
      <c r="R160" s="314">
        <v>2535</v>
      </c>
      <c r="S160" s="302" t="s">
        <v>248</v>
      </c>
      <c r="T160" s="302">
        <v>2</v>
      </c>
      <c r="U160" s="302">
        <v>2</v>
      </c>
      <c r="V160" s="314"/>
      <c r="W160" s="302"/>
      <c r="X160" s="302"/>
      <c r="Y160" s="302"/>
      <c r="Z160" s="302"/>
      <c r="AA160" s="302">
        <v>3</v>
      </c>
      <c r="AB160" s="258" t="str">
        <f t="shared" si="5"/>
        <v>S22</v>
      </c>
      <c r="AC160" s="313"/>
    </row>
    <row r="161" spans="1:29" s="294" customFormat="1" ht="21" customHeight="1">
      <c r="A161" s="294">
        <v>157</v>
      </c>
      <c r="B161" s="306" t="s">
        <v>590</v>
      </c>
      <c r="C161" s="314" t="s">
        <v>355</v>
      </c>
      <c r="D161" s="314" t="s">
        <v>355</v>
      </c>
      <c r="E161" s="314" t="s">
        <v>591</v>
      </c>
      <c r="F161" s="314" t="s">
        <v>280</v>
      </c>
      <c r="G161" s="314">
        <v>806100</v>
      </c>
      <c r="H161" s="314">
        <v>1980800</v>
      </c>
      <c r="I161" s="314" t="s">
        <v>421</v>
      </c>
      <c r="J161" s="314" t="s">
        <v>308</v>
      </c>
      <c r="K161" s="315" t="s">
        <v>216</v>
      </c>
      <c r="L161" s="309" t="s">
        <v>217</v>
      </c>
      <c r="M161" s="310">
        <v>0</v>
      </c>
      <c r="N161" s="311">
        <v>0</v>
      </c>
      <c r="O161" s="320">
        <v>0</v>
      </c>
      <c r="P161" s="311">
        <v>200</v>
      </c>
      <c r="Q161" s="311">
        <f t="shared" si="4"/>
        <v>200</v>
      </c>
      <c r="R161" s="314">
        <v>2535</v>
      </c>
      <c r="S161" s="302" t="s">
        <v>248</v>
      </c>
      <c r="T161" s="302">
        <v>2</v>
      </c>
      <c r="U161" s="302">
        <v>2</v>
      </c>
      <c r="V161" s="314"/>
      <c r="W161" s="302"/>
      <c r="X161" s="302"/>
      <c r="Y161" s="302"/>
      <c r="Z161" s="302"/>
      <c r="AA161" s="302">
        <v>2</v>
      </c>
      <c r="AB161" s="258" t="str">
        <f t="shared" si="5"/>
        <v>S22</v>
      </c>
      <c r="AC161" s="313"/>
    </row>
    <row r="162" spans="1:29" s="294" customFormat="1">
      <c r="A162" s="294">
        <v>158</v>
      </c>
      <c r="B162" s="306" t="s">
        <v>592</v>
      </c>
      <c r="C162" s="314" t="s">
        <v>274</v>
      </c>
      <c r="D162" s="314" t="s">
        <v>304</v>
      </c>
      <c r="E162" s="314" t="s">
        <v>593</v>
      </c>
      <c r="F162" s="314" t="s">
        <v>213</v>
      </c>
      <c r="G162" s="314">
        <v>771200</v>
      </c>
      <c r="H162" s="314">
        <v>1971000</v>
      </c>
      <c r="I162" s="314" t="s">
        <v>276</v>
      </c>
      <c r="J162" s="314" t="s">
        <v>229</v>
      </c>
      <c r="K162" s="315" t="s">
        <v>216</v>
      </c>
      <c r="L162" s="309" t="s">
        <v>217</v>
      </c>
      <c r="M162" s="310">
        <v>0</v>
      </c>
      <c r="N162" s="311">
        <v>0</v>
      </c>
      <c r="O162" s="320">
        <v>0</v>
      </c>
      <c r="P162" s="311">
        <v>800</v>
      </c>
      <c r="Q162" s="311">
        <f t="shared" si="4"/>
        <v>800</v>
      </c>
      <c r="R162" s="314">
        <v>2535</v>
      </c>
      <c r="S162" s="302" t="s">
        <v>248</v>
      </c>
      <c r="T162" s="302">
        <v>2</v>
      </c>
      <c r="U162" s="302">
        <v>2</v>
      </c>
      <c r="V162" s="314"/>
      <c r="W162" s="302"/>
      <c r="X162" s="302"/>
      <c r="Y162" s="302"/>
      <c r="Z162" s="302"/>
      <c r="AA162" s="302">
        <v>2</v>
      </c>
      <c r="AB162" s="258" t="str">
        <f t="shared" si="5"/>
        <v>S22</v>
      </c>
      <c r="AC162" s="313"/>
    </row>
    <row r="163" spans="1:29" s="294" customFormat="1">
      <c r="A163" s="294">
        <v>159</v>
      </c>
      <c r="B163" s="306" t="s">
        <v>594</v>
      </c>
      <c r="C163" s="314" t="s">
        <v>365</v>
      </c>
      <c r="D163" s="314" t="s">
        <v>595</v>
      </c>
      <c r="E163" s="314" t="s">
        <v>596</v>
      </c>
      <c r="F163" s="314" t="s">
        <v>551</v>
      </c>
      <c r="G163" s="314">
        <v>183400</v>
      </c>
      <c r="H163" s="314">
        <v>1910100</v>
      </c>
      <c r="I163" s="314" t="s">
        <v>597</v>
      </c>
      <c r="J163" s="314" t="s">
        <v>331</v>
      </c>
      <c r="K163" s="302" t="s">
        <v>241</v>
      </c>
      <c r="L163" s="309" t="s">
        <v>242</v>
      </c>
      <c r="M163" s="310">
        <v>0</v>
      </c>
      <c r="N163" s="311">
        <v>0</v>
      </c>
      <c r="O163" s="320">
        <v>0</v>
      </c>
      <c r="P163" s="311">
        <v>1500</v>
      </c>
      <c r="Q163" s="311">
        <f t="shared" si="4"/>
        <v>1500</v>
      </c>
      <c r="R163" s="314">
        <v>2535</v>
      </c>
      <c r="S163" s="302" t="s">
        <v>248</v>
      </c>
      <c r="T163" s="302">
        <v>2</v>
      </c>
      <c r="U163" s="302">
        <v>2</v>
      </c>
      <c r="V163" s="314"/>
      <c r="W163" s="302"/>
      <c r="X163" s="302"/>
      <c r="Y163" s="302"/>
      <c r="Z163" s="302"/>
      <c r="AA163" s="302">
        <v>3</v>
      </c>
      <c r="AB163" s="258" t="str">
        <f t="shared" si="5"/>
        <v>S22</v>
      </c>
      <c r="AC163" s="313"/>
    </row>
    <row r="164" spans="1:29" s="294" customFormat="1" ht="21" customHeight="1">
      <c r="A164" s="294">
        <v>160</v>
      </c>
      <c r="B164" s="306" t="s">
        <v>598</v>
      </c>
      <c r="C164" s="314" t="s">
        <v>231</v>
      </c>
      <c r="D164" s="314" t="s">
        <v>251</v>
      </c>
      <c r="E164" s="314" t="s">
        <v>599</v>
      </c>
      <c r="F164" s="314" t="s">
        <v>213</v>
      </c>
      <c r="G164" s="314">
        <v>796000</v>
      </c>
      <c r="H164" s="314">
        <v>1922300</v>
      </c>
      <c r="I164" s="314" t="s">
        <v>252</v>
      </c>
      <c r="J164" s="302" t="s">
        <v>258</v>
      </c>
      <c r="K164" s="315" t="s">
        <v>216</v>
      </c>
      <c r="L164" s="309" t="s">
        <v>217</v>
      </c>
      <c r="M164" s="310">
        <v>0</v>
      </c>
      <c r="N164" s="311">
        <v>0</v>
      </c>
      <c r="O164" s="320">
        <v>0</v>
      </c>
      <c r="P164" s="311">
        <v>700</v>
      </c>
      <c r="Q164" s="311">
        <f t="shared" si="4"/>
        <v>700</v>
      </c>
      <c r="R164" s="314">
        <v>2535</v>
      </c>
      <c r="S164" s="302" t="s">
        <v>248</v>
      </c>
      <c r="T164" s="302">
        <v>2</v>
      </c>
      <c r="U164" s="302">
        <v>2</v>
      </c>
      <c r="V164" s="314"/>
      <c r="W164" s="302"/>
      <c r="X164" s="302"/>
      <c r="Y164" s="302"/>
      <c r="Z164" s="302"/>
      <c r="AA164" s="302">
        <v>3</v>
      </c>
      <c r="AB164" s="258" t="str">
        <f t="shared" si="5"/>
        <v>S22</v>
      </c>
      <c r="AC164" s="313"/>
    </row>
    <row r="165" spans="1:29" s="294" customFormat="1">
      <c r="A165" s="294">
        <v>161</v>
      </c>
      <c r="B165" s="306" t="s">
        <v>600</v>
      </c>
      <c r="C165" s="314" t="s">
        <v>211</v>
      </c>
      <c r="D165" s="314" t="s">
        <v>222</v>
      </c>
      <c r="E165" s="314" t="s">
        <v>601</v>
      </c>
      <c r="F165" s="314" t="s">
        <v>213</v>
      </c>
      <c r="G165" s="314">
        <v>788300</v>
      </c>
      <c r="H165" s="314">
        <v>1953200</v>
      </c>
      <c r="I165" s="314" t="s">
        <v>224</v>
      </c>
      <c r="J165" s="302" t="s">
        <v>215</v>
      </c>
      <c r="K165" s="315" t="s">
        <v>216</v>
      </c>
      <c r="L165" s="309" t="s">
        <v>217</v>
      </c>
      <c r="M165" s="310">
        <v>0.05</v>
      </c>
      <c r="N165" s="311">
        <v>0</v>
      </c>
      <c r="O165" s="320">
        <v>0</v>
      </c>
      <c r="P165" s="311">
        <v>200</v>
      </c>
      <c r="Q165" s="311">
        <f t="shared" si="4"/>
        <v>200</v>
      </c>
      <c r="R165" s="314">
        <v>2535</v>
      </c>
      <c r="S165" s="302" t="s">
        <v>248</v>
      </c>
      <c r="T165" s="302">
        <v>1</v>
      </c>
      <c r="U165" s="302">
        <v>2</v>
      </c>
      <c r="V165" s="314"/>
      <c r="W165" s="302"/>
      <c r="X165" s="302"/>
      <c r="Y165" s="302"/>
      <c r="Z165" s="302"/>
      <c r="AA165" s="302">
        <v>1</v>
      </c>
      <c r="AB165" s="258" t="str">
        <f t="shared" si="5"/>
        <v>S12</v>
      </c>
      <c r="AC165" s="313"/>
    </row>
    <row r="166" spans="1:29" s="294" customFormat="1">
      <c r="A166" s="294">
        <v>162</v>
      </c>
      <c r="B166" s="306" t="s">
        <v>575</v>
      </c>
      <c r="C166" s="314" t="s">
        <v>236</v>
      </c>
      <c r="D166" s="314" t="s">
        <v>236</v>
      </c>
      <c r="E166" s="314" t="s">
        <v>602</v>
      </c>
      <c r="F166" s="314" t="s">
        <v>238</v>
      </c>
      <c r="G166" s="314">
        <v>805100</v>
      </c>
      <c r="H166" s="314">
        <v>1874900</v>
      </c>
      <c r="I166" s="314" t="s">
        <v>239</v>
      </c>
      <c r="J166" s="314" t="s">
        <v>240</v>
      </c>
      <c r="K166" s="302" t="s">
        <v>241</v>
      </c>
      <c r="L166" s="309" t="s">
        <v>242</v>
      </c>
      <c r="M166" s="310">
        <v>1.7000000000000001E-2</v>
      </c>
      <c r="N166" s="311">
        <v>0</v>
      </c>
      <c r="O166" s="320">
        <v>0</v>
      </c>
      <c r="P166" s="311">
        <v>500</v>
      </c>
      <c r="Q166" s="311">
        <f t="shared" si="4"/>
        <v>500</v>
      </c>
      <c r="R166" s="314">
        <v>2535</v>
      </c>
      <c r="S166" s="302" t="s">
        <v>248</v>
      </c>
      <c r="T166" s="302">
        <v>1</v>
      </c>
      <c r="U166" s="302">
        <v>2</v>
      </c>
      <c r="V166" s="314"/>
      <c r="W166" s="302"/>
      <c r="X166" s="302"/>
      <c r="Y166" s="302"/>
      <c r="Z166" s="302"/>
      <c r="AA166" s="302">
        <v>3</v>
      </c>
      <c r="AB166" s="258" t="str">
        <f t="shared" si="5"/>
        <v>S12</v>
      </c>
      <c r="AC166" s="313"/>
    </row>
    <row r="167" spans="1:29" s="294" customFormat="1" ht="21" customHeight="1">
      <c r="A167" s="294">
        <v>163</v>
      </c>
      <c r="B167" s="306" t="s">
        <v>603</v>
      </c>
      <c r="C167" s="314" t="s">
        <v>408</v>
      </c>
      <c r="D167" s="314" t="s">
        <v>486</v>
      </c>
      <c r="E167" s="314" t="s">
        <v>604</v>
      </c>
      <c r="F167" s="314" t="s">
        <v>213</v>
      </c>
      <c r="G167" s="314">
        <v>705300</v>
      </c>
      <c r="H167" s="314">
        <v>1940300</v>
      </c>
      <c r="I167" s="314" t="s">
        <v>487</v>
      </c>
      <c r="J167" s="314" t="s">
        <v>409</v>
      </c>
      <c r="K167" s="315" t="s">
        <v>216</v>
      </c>
      <c r="L167" s="309" t="s">
        <v>217</v>
      </c>
      <c r="M167" s="310">
        <v>0.05</v>
      </c>
      <c r="N167" s="311">
        <v>0</v>
      </c>
      <c r="O167" s="320">
        <v>0</v>
      </c>
      <c r="P167" s="311">
        <v>250</v>
      </c>
      <c r="Q167" s="311">
        <f t="shared" si="4"/>
        <v>250</v>
      </c>
      <c r="R167" s="314">
        <v>2535</v>
      </c>
      <c r="S167" s="302" t="s">
        <v>248</v>
      </c>
      <c r="T167" s="302">
        <v>1</v>
      </c>
      <c r="U167" s="302">
        <v>2</v>
      </c>
      <c r="V167" s="314"/>
      <c r="W167" s="302"/>
      <c r="X167" s="302"/>
      <c r="Y167" s="302"/>
      <c r="Z167" s="302"/>
      <c r="AA167" s="321">
        <v>4</v>
      </c>
      <c r="AB167" s="258" t="str">
        <f t="shared" si="5"/>
        <v>S12</v>
      </c>
      <c r="AC167" s="313"/>
    </row>
    <row r="168" spans="1:29" s="294" customFormat="1">
      <c r="A168" s="294">
        <v>164</v>
      </c>
      <c r="B168" s="306" t="s">
        <v>605</v>
      </c>
      <c r="C168" s="314" t="s">
        <v>226</v>
      </c>
      <c r="D168" s="314" t="s">
        <v>469</v>
      </c>
      <c r="E168" s="314" t="s">
        <v>469</v>
      </c>
      <c r="F168" s="314" t="s">
        <v>213</v>
      </c>
      <c r="G168" s="314">
        <v>768100</v>
      </c>
      <c r="H168" s="314">
        <v>1957600</v>
      </c>
      <c r="I168" s="314" t="s">
        <v>224</v>
      </c>
      <c r="J168" s="314" t="s">
        <v>229</v>
      </c>
      <c r="K168" s="315" t="s">
        <v>216</v>
      </c>
      <c r="L168" s="309" t="s">
        <v>217</v>
      </c>
      <c r="M168" s="310">
        <v>0</v>
      </c>
      <c r="N168" s="311">
        <v>0</v>
      </c>
      <c r="O168" s="320">
        <v>0</v>
      </c>
      <c r="P168" s="311">
        <v>300</v>
      </c>
      <c r="Q168" s="311">
        <f t="shared" si="4"/>
        <v>300</v>
      </c>
      <c r="R168" s="314">
        <v>2536</v>
      </c>
      <c r="S168" s="302" t="s">
        <v>248</v>
      </c>
      <c r="T168" s="302">
        <v>2</v>
      </c>
      <c r="U168" s="302">
        <v>2</v>
      </c>
      <c r="V168" s="314"/>
      <c r="W168" s="302"/>
      <c r="X168" s="302"/>
      <c r="Y168" s="302"/>
      <c r="Z168" s="302"/>
      <c r="AA168" s="302">
        <v>1</v>
      </c>
      <c r="AB168" s="258" t="str">
        <f t="shared" si="5"/>
        <v>S22</v>
      </c>
      <c r="AC168" s="313"/>
    </row>
    <row r="169" spans="1:29" s="294" customFormat="1">
      <c r="A169" s="294">
        <v>165</v>
      </c>
      <c r="B169" s="306" t="s">
        <v>606</v>
      </c>
      <c r="C169" s="314" t="s">
        <v>211</v>
      </c>
      <c r="D169" s="314" t="s">
        <v>222</v>
      </c>
      <c r="E169" s="314" t="s">
        <v>607</v>
      </c>
      <c r="F169" s="314" t="s">
        <v>213</v>
      </c>
      <c r="G169" s="314">
        <v>786800</v>
      </c>
      <c r="H169" s="314">
        <v>1947900</v>
      </c>
      <c r="I169" s="314" t="s">
        <v>224</v>
      </c>
      <c r="J169" s="302" t="s">
        <v>215</v>
      </c>
      <c r="K169" s="315" t="s">
        <v>216</v>
      </c>
      <c r="L169" s="309" t="s">
        <v>217</v>
      </c>
      <c r="M169" s="310">
        <v>0</v>
      </c>
      <c r="N169" s="311">
        <v>0</v>
      </c>
      <c r="O169" s="320">
        <v>0</v>
      </c>
      <c r="P169" s="311">
        <v>500</v>
      </c>
      <c r="Q169" s="311">
        <f t="shared" si="4"/>
        <v>500</v>
      </c>
      <c r="R169" s="314">
        <v>2536</v>
      </c>
      <c r="S169" s="302" t="s">
        <v>248</v>
      </c>
      <c r="T169" s="302">
        <v>2</v>
      </c>
      <c r="U169" s="302">
        <v>2</v>
      </c>
      <c r="V169" s="314"/>
      <c r="W169" s="302"/>
      <c r="X169" s="302"/>
      <c r="Y169" s="302"/>
      <c r="Z169" s="302"/>
      <c r="AA169" s="302">
        <v>1</v>
      </c>
      <c r="AB169" s="258" t="str">
        <f t="shared" si="5"/>
        <v>S22</v>
      </c>
      <c r="AC169" s="313"/>
    </row>
    <row r="170" spans="1:29" s="294" customFormat="1" ht="21" customHeight="1">
      <c r="A170" s="294">
        <v>166</v>
      </c>
      <c r="B170" s="306" t="s">
        <v>608</v>
      </c>
      <c r="C170" s="314" t="s">
        <v>231</v>
      </c>
      <c r="D170" s="314" t="s">
        <v>505</v>
      </c>
      <c r="E170" s="314" t="s">
        <v>609</v>
      </c>
      <c r="F170" s="314" t="s">
        <v>280</v>
      </c>
      <c r="G170" s="314">
        <v>806500</v>
      </c>
      <c r="H170" s="314">
        <v>1902400</v>
      </c>
      <c r="I170" s="314" t="s">
        <v>295</v>
      </c>
      <c r="J170" s="314" t="s">
        <v>258</v>
      </c>
      <c r="K170" s="315" t="s">
        <v>216</v>
      </c>
      <c r="L170" s="309" t="s">
        <v>217</v>
      </c>
      <c r="M170" s="310">
        <v>0</v>
      </c>
      <c r="N170" s="311">
        <v>0</v>
      </c>
      <c r="O170" s="320">
        <v>0</v>
      </c>
      <c r="P170" s="311">
        <v>300</v>
      </c>
      <c r="Q170" s="311">
        <f t="shared" si="4"/>
        <v>300</v>
      </c>
      <c r="R170" s="314">
        <v>2536</v>
      </c>
      <c r="S170" s="302" t="s">
        <v>248</v>
      </c>
      <c r="T170" s="302">
        <v>2</v>
      </c>
      <c r="U170" s="302">
        <v>2</v>
      </c>
      <c r="V170" s="314"/>
      <c r="W170" s="302"/>
      <c r="X170" s="302"/>
      <c r="Y170" s="302"/>
      <c r="Z170" s="302"/>
      <c r="AA170" s="302">
        <v>3</v>
      </c>
      <c r="AB170" s="258" t="str">
        <f t="shared" si="5"/>
        <v>S22</v>
      </c>
      <c r="AC170" s="313"/>
    </row>
    <row r="171" spans="1:29" s="294" customFormat="1">
      <c r="A171" s="294">
        <v>167</v>
      </c>
      <c r="B171" s="306" t="s">
        <v>610</v>
      </c>
      <c r="C171" s="314" t="s">
        <v>231</v>
      </c>
      <c r="D171" s="314" t="s">
        <v>405</v>
      </c>
      <c r="E171" s="314" t="s">
        <v>611</v>
      </c>
      <c r="F171" s="314" t="s">
        <v>213</v>
      </c>
      <c r="G171" s="314">
        <v>799400</v>
      </c>
      <c r="H171" s="314">
        <v>1920400</v>
      </c>
      <c r="I171" s="314" t="s">
        <v>252</v>
      </c>
      <c r="J171" s="302" t="s">
        <v>258</v>
      </c>
      <c r="K171" s="315" t="s">
        <v>216</v>
      </c>
      <c r="L171" s="309" t="s">
        <v>217</v>
      </c>
      <c r="M171" s="310">
        <v>0</v>
      </c>
      <c r="N171" s="311">
        <v>0</v>
      </c>
      <c r="O171" s="320">
        <v>0</v>
      </c>
      <c r="P171" s="311">
        <v>300</v>
      </c>
      <c r="Q171" s="311">
        <f t="shared" si="4"/>
        <v>300</v>
      </c>
      <c r="R171" s="314">
        <v>2536</v>
      </c>
      <c r="S171" s="302" t="s">
        <v>248</v>
      </c>
      <c r="T171" s="302">
        <v>2</v>
      </c>
      <c r="U171" s="302">
        <v>2</v>
      </c>
      <c r="V171" s="314"/>
      <c r="W171" s="302"/>
      <c r="X171" s="302"/>
      <c r="Y171" s="302"/>
      <c r="Z171" s="302"/>
      <c r="AA171" s="302">
        <v>3</v>
      </c>
      <c r="AB171" s="258" t="str">
        <f t="shared" si="5"/>
        <v>S22</v>
      </c>
      <c r="AC171" s="313"/>
    </row>
    <row r="172" spans="1:29" s="294" customFormat="1">
      <c r="A172" s="294">
        <v>168</v>
      </c>
      <c r="B172" s="306" t="s">
        <v>612</v>
      </c>
      <c r="C172" s="316" t="s">
        <v>211</v>
      </c>
      <c r="D172" s="316" t="s">
        <v>222</v>
      </c>
      <c r="E172" s="316" t="s">
        <v>223</v>
      </c>
      <c r="F172" s="315" t="s">
        <v>213</v>
      </c>
      <c r="G172" s="315">
        <v>791600</v>
      </c>
      <c r="H172" s="315">
        <v>1948500</v>
      </c>
      <c r="I172" s="317" t="s">
        <v>224</v>
      </c>
      <c r="J172" s="302" t="s">
        <v>215</v>
      </c>
      <c r="K172" s="315" t="s">
        <v>216</v>
      </c>
      <c r="L172" s="309" t="s">
        <v>217</v>
      </c>
      <c r="M172" s="318">
        <v>0</v>
      </c>
      <c r="N172" s="311">
        <v>2450</v>
      </c>
      <c r="O172" s="320">
        <v>0</v>
      </c>
      <c r="P172" s="311">
        <v>0</v>
      </c>
      <c r="Q172" s="311">
        <f t="shared" si="4"/>
        <v>2450</v>
      </c>
      <c r="R172" s="319">
        <v>2536</v>
      </c>
      <c r="S172" s="302" t="s">
        <v>248</v>
      </c>
      <c r="T172" s="302">
        <v>3</v>
      </c>
      <c r="U172" s="302">
        <v>2</v>
      </c>
      <c r="V172" s="319"/>
      <c r="W172" s="302"/>
      <c r="X172" s="302"/>
      <c r="Y172" s="302"/>
      <c r="Z172" s="302"/>
      <c r="AA172" s="302">
        <v>1</v>
      </c>
      <c r="AB172" s="258" t="str">
        <f t="shared" si="5"/>
        <v>S32</v>
      </c>
      <c r="AC172" s="313"/>
    </row>
    <row r="173" spans="1:29" s="294" customFormat="1" ht="21" customHeight="1">
      <c r="A173" s="294">
        <v>169</v>
      </c>
      <c r="B173" s="306" t="s">
        <v>613</v>
      </c>
      <c r="C173" s="316" t="s">
        <v>274</v>
      </c>
      <c r="D173" s="314" t="s">
        <v>447</v>
      </c>
      <c r="E173" s="316" t="s">
        <v>448</v>
      </c>
      <c r="F173" s="315" t="s">
        <v>213</v>
      </c>
      <c r="G173" s="315">
        <v>789500</v>
      </c>
      <c r="H173" s="315">
        <v>1982600</v>
      </c>
      <c r="I173" s="317" t="s">
        <v>276</v>
      </c>
      <c r="J173" s="314" t="s">
        <v>308</v>
      </c>
      <c r="K173" s="315" t="s">
        <v>216</v>
      </c>
      <c r="L173" s="309" t="s">
        <v>217</v>
      </c>
      <c r="M173" s="318">
        <v>0</v>
      </c>
      <c r="N173" s="311">
        <v>1000</v>
      </c>
      <c r="O173" s="320">
        <v>0</v>
      </c>
      <c r="P173" s="311">
        <v>0</v>
      </c>
      <c r="Q173" s="311">
        <f t="shared" si="4"/>
        <v>1000</v>
      </c>
      <c r="R173" s="319">
        <v>2536</v>
      </c>
      <c r="S173" s="302" t="s">
        <v>248</v>
      </c>
      <c r="T173" s="302">
        <v>3</v>
      </c>
      <c r="U173" s="302">
        <v>2</v>
      </c>
      <c r="V173" s="319"/>
      <c r="W173" s="302"/>
      <c r="X173" s="302"/>
      <c r="Y173" s="302"/>
      <c r="Z173" s="302"/>
      <c r="AA173" s="302">
        <v>2</v>
      </c>
      <c r="AB173" s="258" t="str">
        <f t="shared" si="5"/>
        <v>S32</v>
      </c>
      <c r="AC173" s="313"/>
    </row>
    <row r="174" spans="1:29" s="294" customFormat="1">
      <c r="A174" s="294">
        <v>170</v>
      </c>
      <c r="B174" s="306" t="s">
        <v>614</v>
      </c>
      <c r="C174" s="314" t="s">
        <v>211</v>
      </c>
      <c r="D174" s="314" t="s">
        <v>222</v>
      </c>
      <c r="E174" s="314" t="s">
        <v>615</v>
      </c>
      <c r="F174" s="314" t="s">
        <v>213</v>
      </c>
      <c r="G174" s="314">
        <v>788300</v>
      </c>
      <c r="H174" s="314">
        <v>1950300</v>
      </c>
      <c r="I174" s="314" t="s">
        <v>224</v>
      </c>
      <c r="J174" s="302" t="s">
        <v>215</v>
      </c>
      <c r="K174" s="315" t="s">
        <v>216</v>
      </c>
      <c r="L174" s="309" t="s">
        <v>217</v>
      </c>
      <c r="M174" s="310">
        <v>0.02</v>
      </c>
      <c r="N174" s="311">
        <v>0</v>
      </c>
      <c r="O174" s="320">
        <v>0</v>
      </c>
      <c r="P174" s="311">
        <v>250</v>
      </c>
      <c r="Q174" s="311">
        <f t="shared" si="4"/>
        <v>250</v>
      </c>
      <c r="R174" s="314">
        <v>2536</v>
      </c>
      <c r="S174" s="302" t="s">
        <v>248</v>
      </c>
      <c r="T174" s="302">
        <v>1</v>
      </c>
      <c r="U174" s="302">
        <v>2</v>
      </c>
      <c r="V174" s="314"/>
      <c r="W174" s="302"/>
      <c r="X174" s="302"/>
      <c r="Y174" s="302"/>
      <c r="Z174" s="302"/>
      <c r="AA174" s="302">
        <v>1</v>
      </c>
      <c r="AB174" s="258" t="str">
        <f t="shared" si="5"/>
        <v>S12</v>
      </c>
      <c r="AC174" s="313"/>
    </row>
    <row r="175" spans="1:29" s="294" customFormat="1">
      <c r="A175" s="294">
        <v>171</v>
      </c>
      <c r="B175" s="306" t="s">
        <v>616</v>
      </c>
      <c r="C175" s="314" t="s">
        <v>329</v>
      </c>
      <c r="D175" s="314" t="s">
        <v>443</v>
      </c>
      <c r="E175" s="314" t="s">
        <v>617</v>
      </c>
      <c r="F175" s="314" t="s">
        <v>280</v>
      </c>
      <c r="G175" s="314">
        <v>810300</v>
      </c>
      <c r="H175" s="314">
        <v>1940000</v>
      </c>
      <c r="I175" s="314" t="s">
        <v>302</v>
      </c>
      <c r="J175" s="314" t="s">
        <v>258</v>
      </c>
      <c r="K175" s="315" t="s">
        <v>216</v>
      </c>
      <c r="L175" s="309" t="s">
        <v>217</v>
      </c>
      <c r="M175" s="310">
        <v>0.51</v>
      </c>
      <c r="N175" s="311">
        <v>0</v>
      </c>
      <c r="O175" s="320">
        <v>0</v>
      </c>
      <c r="P175" s="311">
        <v>1000</v>
      </c>
      <c r="Q175" s="311">
        <f t="shared" si="4"/>
        <v>1000</v>
      </c>
      <c r="R175" s="314">
        <v>2536</v>
      </c>
      <c r="S175" s="302" t="s">
        <v>248</v>
      </c>
      <c r="T175" s="302">
        <v>1</v>
      </c>
      <c r="U175" s="302">
        <v>2</v>
      </c>
      <c r="V175" s="314"/>
      <c r="W175" s="302"/>
      <c r="X175" s="302"/>
      <c r="Y175" s="302"/>
      <c r="Z175" s="302"/>
      <c r="AA175" s="302">
        <v>2</v>
      </c>
      <c r="AB175" s="258" t="str">
        <f t="shared" si="5"/>
        <v>S12</v>
      </c>
      <c r="AC175" s="313"/>
    </row>
    <row r="176" spans="1:29" s="294" customFormat="1" ht="21" customHeight="1">
      <c r="A176" s="294">
        <v>172</v>
      </c>
      <c r="B176" s="306" t="s">
        <v>442</v>
      </c>
      <c r="C176" s="314" t="s">
        <v>274</v>
      </c>
      <c r="D176" s="314" t="s">
        <v>447</v>
      </c>
      <c r="E176" s="314" t="s">
        <v>447</v>
      </c>
      <c r="F176" s="314" t="s">
        <v>213</v>
      </c>
      <c r="G176" s="314">
        <v>793100</v>
      </c>
      <c r="H176" s="314">
        <v>1985800</v>
      </c>
      <c r="I176" s="314" t="s">
        <v>421</v>
      </c>
      <c r="J176" s="314" t="s">
        <v>308</v>
      </c>
      <c r="K176" s="315" t="s">
        <v>216</v>
      </c>
      <c r="L176" s="309" t="s">
        <v>217</v>
      </c>
      <c r="M176" s="310">
        <v>0.12</v>
      </c>
      <c r="N176" s="311">
        <v>0</v>
      </c>
      <c r="O176" s="320">
        <v>0</v>
      </c>
      <c r="P176" s="311">
        <v>1200</v>
      </c>
      <c r="Q176" s="311">
        <f t="shared" si="4"/>
        <v>1200</v>
      </c>
      <c r="R176" s="314">
        <v>2536</v>
      </c>
      <c r="S176" s="302" t="s">
        <v>248</v>
      </c>
      <c r="T176" s="302">
        <v>1</v>
      </c>
      <c r="U176" s="302">
        <v>2</v>
      </c>
      <c r="V176" s="314"/>
      <c r="W176" s="302"/>
      <c r="X176" s="302"/>
      <c r="Y176" s="302"/>
      <c r="Z176" s="302"/>
      <c r="AA176" s="302">
        <v>2</v>
      </c>
      <c r="AB176" s="258" t="str">
        <f t="shared" si="5"/>
        <v>S12</v>
      </c>
      <c r="AC176" s="313"/>
    </row>
    <row r="177" spans="1:29" s="294" customFormat="1">
      <c r="A177" s="294">
        <v>173</v>
      </c>
      <c r="B177" s="306" t="s">
        <v>618</v>
      </c>
      <c r="C177" s="314" t="s">
        <v>355</v>
      </c>
      <c r="D177" s="314" t="s">
        <v>584</v>
      </c>
      <c r="E177" s="314" t="s">
        <v>584</v>
      </c>
      <c r="F177" s="314" t="s">
        <v>280</v>
      </c>
      <c r="G177" s="314">
        <v>810900</v>
      </c>
      <c r="H177" s="314">
        <v>1971900</v>
      </c>
      <c r="I177" s="314" t="s">
        <v>421</v>
      </c>
      <c r="J177" s="314" t="s">
        <v>308</v>
      </c>
      <c r="K177" s="315" t="s">
        <v>216</v>
      </c>
      <c r="L177" s="309" t="s">
        <v>217</v>
      </c>
      <c r="M177" s="310">
        <v>0.14699999999999999</v>
      </c>
      <c r="N177" s="311">
        <v>0</v>
      </c>
      <c r="O177" s="320">
        <v>0</v>
      </c>
      <c r="P177" s="311">
        <v>430</v>
      </c>
      <c r="Q177" s="311">
        <f t="shared" si="4"/>
        <v>430</v>
      </c>
      <c r="R177" s="314">
        <v>2536</v>
      </c>
      <c r="S177" s="302" t="s">
        <v>248</v>
      </c>
      <c r="T177" s="302">
        <v>1</v>
      </c>
      <c r="U177" s="302">
        <v>2</v>
      </c>
      <c r="V177" s="314"/>
      <c r="W177" s="302"/>
      <c r="X177" s="302"/>
      <c r="Y177" s="302"/>
      <c r="Z177" s="302"/>
      <c r="AA177" s="302">
        <v>2</v>
      </c>
      <c r="AB177" s="258" t="str">
        <f t="shared" si="5"/>
        <v>S12</v>
      </c>
      <c r="AC177" s="313"/>
    </row>
    <row r="178" spans="1:29" s="294" customFormat="1">
      <c r="A178" s="294">
        <v>174</v>
      </c>
      <c r="B178" s="306" t="s">
        <v>619</v>
      </c>
      <c r="C178" s="314" t="s">
        <v>211</v>
      </c>
      <c r="D178" s="314" t="s">
        <v>388</v>
      </c>
      <c r="E178" s="314" t="s">
        <v>389</v>
      </c>
      <c r="F178" s="314" t="s">
        <v>213</v>
      </c>
      <c r="G178" s="314">
        <v>792000</v>
      </c>
      <c r="H178" s="314">
        <v>1929100</v>
      </c>
      <c r="I178" s="314" t="s">
        <v>252</v>
      </c>
      <c r="J178" s="302" t="s">
        <v>215</v>
      </c>
      <c r="K178" s="315" t="s">
        <v>216</v>
      </c>
      <c r="L178" s="309" t="s">
        <v>217</v>
      </c>
      <c r="M178" s="310">
        <v>0</v>
      </c>
      <c r="N178" s="311">
        <v>0</v>
      </c>
      <c r="O178" s="320">
        <v>0</v>
      </c>
      <c r="P178" s="311">
        <v>300</v>
      </c>
      <c r="Q178" s="311">
        <f t="shared" si="4"/>
        <v>300</v>
      </c>
      <c r="R178" s="314">
        <v>2537</v>
      </c>
      <c r="S178" s="302" t="s">
        <v>248</v>
      </c>
      <c r="T178" s="302">
        <v>2</v>
      </c>
      <c r="U178" s="302">
        <v>2</v>
      </c>
      <c r="V178" s="314"/>
      <c r="W178" s="302"/>
      <c r="X178" s="302"/>
      <c r="Y178" s="302"/>
      <c r="Z178" s="302"/>
      <c r="AA178" s="302">
        <v>1</v>
      </c>
      <c r="AB178" s="258" t="str">
        <f t="shared" si="5"/>
        <v>S22</v>
      </c>
      <c r="AC178" s="313"/>
    </row>
    <row r="179" spans="1:29" s="294" customFormat="1" ht="21" customHeight="1">
      <c r="A179" s="294">
        <v>175</v>
      </c>
      <c r="B179" s="306" t="s">
        <v>620</v>
      </c>
      <c r="C179" s="314" t="s">
        <v>226</v>
      </c>
      <c r="D179" s="314" t="s">
        <v>469</v>
      </c>
      <c r="E179" s="314" t="s">
        <v>621</v>
      </c>
      <c r="F179" s="314" t="s">
        <v>213</v>
      </c>
      <c r="G179" s="314">
        <v>770300</v>
      </c>
      <c r="H179" s="314">
        <v>1955000</v>
      </c>
      <c r="I179" s="314" t="s">
        <v>302</v>
      </c>
      <c r="J179" s="314" t="s">
        <v>229</v>
      </c>
      <c r="K179" s="315" t="s">
        <v>216</v>
      </c>
      <c r="L179" s="309" t="s">
        <v>217</v>
      </c>
      <c r="M179" s="310">
        <v>0</v>
      </c>
      <c r="N179" s="311">
        <v>0</v>
      </c>
      <c r="O179" s="320">
        <v>0</v>
      </c>
      <c r="P179" s="311">
        <v>500</v>
      </c>
      <c r="Q179" s="311">
        <f t="shared" si="4"/>
        <v>500</v>
      </c>
      <c r="R179" s="314">
        <v>2537</v>
      </c>
      <c r="S179" s="302" t="s">
        <v>248</v>
      </c>
      <c r="T179" s="302">
        <v>2</v>
      </c>
      <c r="U179" s="302">
        <v>2</v>
      </c>
      <c r="V179" s="314"/>
      <c r="W179" s="302"/>
      <c r="X179" s="302"/>
      <c r="Y179" s="302"/>
      <c r="Z179" s="302"/>
      <c r="AA179" s="302">
        <v>1</v>
      </c>
      <c r="AB179" s="258" t="str">
        <f t="shared" si="5"/>
        <v>S22</v>
      </c>
      <c r="AC179" s="313"/>
    </row>
    <row r="180" spans="1:29" s="294" customFormat="1">
      <c r="A180" s="294">
        <v>176</v>
      </c>
      <c r="B180" s="306" t="s">
        <v>622</v>
      </c>
      <c r="C180" s="314" t="s">
        <v>231</v>
      </c>
      <c r="D180" s="323" t="s">
        <v>542</v>
      </c>
      <c r="E180" s="314" t="s">
        <v>556</v>
      </c>
      <c r="F180" s="314" t="s">
        <v>280</v>
      </c>
      <c r="G180" s="314">
        <v>805000</v>
      </c>
      <c r="H180" s="314">
        <v>1908400</v>
      </c>
      <c r="I180" s="314" t="s">
        <v>295</v>
      </c>
      <c r="J180" s="314" t="s">
        <v>258</v>
      </c>
      <c r="K180" s="315" t="s">
        <v>216</v>
      </c>
      <c r="L180" s="309" t="s">
        <v>217</v>
      </c>
      <c r="M180" s="310">
        <v>0</v>
      </c>
      <c r="N180" s="311">
        <v>0</v>
      </c>
      <c r="O180" s="320">
        <v>0</v>
      </c>
      <c r="P180" s="311">
        <v>600</v>
      </c>
      <c r="Q180" s="311">
        <f t="shared" si="4"/>
        <v>600</v>
      </c>
      <c r="R180" s="314">
        <v>2537</v>
      </c>
      <c r="S180" s="302" t="s">
        <v>248</v>
      </c>
      <c r="T180" s="302">
        <v>2</v>
      </c>
      <c r="U180" s="302">
        <v>2</v>
      </c>
      <c r="V180" s="314"/>
      <c r="W180" s="302"/>
      <c r="X180" s="302"/>
      <c r="Y180" s="302"/>
      <c r="Z180" s="302"/>
      <c r="AA180" s="302">
        <v>3</v>
      </c>
      <c r="AB180" s="258" t="str">
        <f t="shared" si="5"/>
        <v>S22</v>
      </c>
      <c r="AC180" s="313"/>
    </row>
    <row r="181" spans="1:29" s="294" customFormat="1">
      <c r="A181" s="294">
        <v>177</v>
      </c>
      <c r="B181" s="306" t="s">
        <v>623</v>
      </c>
      <c r="C181" s="314" t="s">
        <v>254</v>
      </c>
      <c r="D181" s="314" t="s">
        <v>255</v>
      </c>
      <c r="E181" s="314" t="s">
        <v>624</v>
      </c>
      <c r="F181" s="314" t="s">
        <v>625</v>
      </c>
      <c r="G181" s="314">
        <v>799000</v>
      </c>
      <c r="H181" s="314">
        <v>1892800</v>
      </c>
      <c r="I181" s="314" t="s">
        <v>295</v>
      </c>
      <c r="J181" s="314" t="s">
        <v>258</v>
      </c>
      <c r="K181" s="315" t="s">
        <v>216</v>
      </c>
      <c r="L181" s="309" t="s">
        <v>217</v>
      </c>
      <c r="M181" s="310">
        <v>0</v>
      </c>
      <c r="N181" s="311">
        <v>0</v>
      </c>
      <c r="O181" s="320">
        <v>0</v>
      </c>
      <c r="P181" s="311">
        <v>600</v>
      </c>
      <c r="Q181" s="311">
        <f t="shared" si="4"/>
        <v>600</v>
      </c>
      <c r="R181" s="314">
        <v>2537</v>
      </c>
      <c r="S181" s="302" t="s">
        <v>248</v>
      </c>
      <c r="T181" s="302">
        <v>2</v>
      </c>
      <c r="U181" s="302">
        <v>2</v>
      </c>
      <c r="V181" s="314"/>
      <c r="W181" s="302"/>
      <c r="X181" s="302"/>
      <c r="Y181" s="302"/>
      <c r="Z181" s="302"/>
      <c r="AA181" s="302">
        <v>3</v>
      </c>
      <c r="AB181" s="258" t="str">
        <f t="shared" si="5"/>
        <v>S22</v>
      </c>
      <c r="AC181" s="313"/>
    </row>
    <row r="182" spans="1:29" s="294" customFormat="1" ht="21" customHeight="1">
      <c r="A182" s="294">
        <v>178</v>
      </c>
      <c r="B182" s="306" t="s">
        <v>273</v>
      </c>
      <c r="C182" s="314" t="s">
        <v>274</v>
      </c>
      <c r="D182" s="314" t="s">
        <v>275</v>
      </c>
      <c r="E182" s="314" t="s">
        <v>626</v>
      </c>
      <c r="F182" s="314" t="s">
        <v>213</v>
      </c>
      <c r="G182" s="314">
        <v>793400</v>
      </c>
      <c r="H182" s="314">
        <v>1966300</v>
      </c>
      <c r="I182" s="314" t="s">
        <v>421</v>
      </c>
      <c r="J182" s="314" t="s">
        <v>215</v>
      </c>
      <c r="K182" s="315" t="s">
        <v>216</v>
      </c>
      <c r="L182" s="309" t="s">
        <v>217</v>
      </c>
      <c r="M182" s="310">
        <v>0</v>
      </c>
      <c r="N182" s="311">
        <v>0</v>
      </c>
      <c r="O182" s="320">
        <v>0</v>
      </c>
      <c r="P182" s="311">
        <v>300</v>
      </c>
      <c r="Q182" s="311">
        <f t="shared" si="4"/>
        <v>300</v>
      </c>
      <c r="R182" s="314">
        <v>2537</v>
      </c>
      <c r="S182" s="302" t="s">
        <v>248</v>
      </c>
      <c r="T182" s="302">
        <v>2</v>
      </c>
      <c r="U182" s="302">
        <v>2</v>
      </c>
      <c r="V182" s="314"/>
      <c r="W182" s="302"/>
      <c r="X182" s="302"/>
      <c r="Y182" s="302"/>
      <c r="Z182" s="302"/>
      <c r="AA182" s="302">
        <v>2</v>
      </c>
      <c r="AB182" s="258" t="str">
        <f t="shared" si="5"/>
        <v>S22</v>
      </c>
      <c r="AC182" s="313"/>
    </row>
    <row r="183" spans="1:29" s="294" customFormat="1">
      <c r="A183" s="294">
        <v>179</v>
      </c>
      <c r="B183" s="306" t="s">
        <v>627</v>
      </c>
      <c r="C183" s="314" t="s">
        <v>274</v>
      </c>
      <c r="D183" s="314" t="s">
        <v>517</v>
      </c>
      <c r="E183" s="314" t="s">
        <v>517</v>
      </c>
      <c r="F183" s="314" t="s">
        <v>213</v>
      </c>
      <c r="G183" s="314">
        <v>788000</v>
      </c>
      <c r="H183" s="314">
        <v>1960800</v>
      </c>
      <c r="I183" s="314" t="s">
        <v>224</v>
      </c>
      <c r="J183" s="314" t="s">
        <v>215</v>
      </c>
      <c r="K183" s="315" t="s">
        <v>216</v>
      </c>
      <c r="L183" s="309" t="s">
        <v>217</v>
      </c>
      <c r="M183" s="310">
        <v>0</v>
      </c>
      <c r="N183" s="311">
        <v>0</v>
      </c>
      <c r="O183" s="320">
        <v>0</v>
      </c>
      <c r="P183" s="311">
        <v>500</v>
      </c>
      <c r="Q183" s="311">
        <f t="shared" si="4"/>
        <v>500</v>
      </c>
      <c r="R183" s="314">
        <v>2537</v>
      </c>
      <c r="S183" s="302" t="s">
        <v>248</v>
      </c>
      <c r="T183" s="302">
        <v>2</v>
      </c>
      <c r="U183" s="302">
        <v>2</v>
      </c>
      <c r="V183" s="314"/>
      <c r="W183" s="302"/>
      <c r="X183" s="302"/>
      <c r="Y183" s="302"/>
      <c r="Z183" s="302"/>
      <c r="AA183" s="302">
        <v>2</v>
      </c>
      <c r="AB183" s="258" t="str">
        <f t="shared" si="5"/>
        <v>S22</v>
      </c>
      <c r="AC183" s="313"/>
    </row>
    <row r="184" spans="1:29" s="294" customFormat="1">
      <c r="A184" s="294">
        <v>180</v>
      </c>
      <c r="B184" s="306" t="s">
        <v>628</v>
      </c>
      <c r="C184" s="316" t="s">
        <v>274</v>
      </c>
      <c r="D184" s="314" t="s">
        <v>274</v>
      </c>
      <c r="E184" s="316" t="s">
        <v>629</v>
      </c>
      <c r="F184" s="315" t="s">
        <v>213</v>
      </c>
      <c r="G184" s="315">
        <v>775900</v>
      </c>
      <c r="H184" s="315">
        <v>1975300</v>
      </c>
      <c r="I184" s="317" t="s">
        <v>276</v>
      </c>
      <c r="J184" s="314" t="s">
        <v>229</v>
      </c>
      <c r="K184" s="315" t="s">
        <v>216</v>
      </c>
      <c r="L184" s="309" t="s">
        <v>217</v>
      </c>
      <c r="M184" s="318">
        <v>0</v>
      </c>
      <c r="N184" s="311">
        <v>1000</v>
      </c>
      <c r="O184" s="320">
        <v>0</v>
      </c>
      <c r="P184" s="311">
        <v>0</v>
      </c>
      <c r="Q184" s="311">
        <f t="shared" si="4"/>
        <v>1000</v>
      </c>
      <c r="R184" s="319">
        <v>2537</v>
      </c>
      <c r="S184" s="302" t="s">
        <v>248</v>
      </c>
      <c r="T184" s="302">
        <v>3</v>
      </c>
      <c r="U184" s="302">
        <v>2</v>
      </c>
      <c r="V184" s="319"/>
      <c r="W184" s="302"/>
      <c r="X184" s="302"/>
      <c r="Y184" s="302"/>
      <c r="Z184" s="302"/>
      <c r="AA184" s="302">
        <v>2</v>
      </c>
      <c r="AB184" s="258" t="str">
        <f t="shared" si="5"/>
        <v>S32</v>
      </c>
      <c r="AC184" s="313"/>
    </row>
    <row r="185" spans="1:29" s="294" customFormat="1" ht="21" customHeight="1">
      <c r="A185" s="294">
        <v>181</v>
      </c>
      <c r="B185" s="306" t="s">
        <v>630</v>
      </c>
      <c r="C185" s="316" t="s">
        <v>211</v>
      </c>
      <c r="D185" s="316" t="s">
        <v>222</v>
      </c>
      <c r="E185" s="316" t="s">
        <v>601</v>
      </c>
      <c r="F185" s="315" t="s">
        <v>213</v>
      </c>
      <c r="G185" s="315">
        <v>792000</v>
      </c>
      <c r="H185" s="315">
        <v>1951700</v>
      </c>
      <c r="I185" s="317" t="s">
        <v>302</v>
      </c>
      <c r="J185" s="314" t="s">
        <v>215</v>
      </c>
      <c r="K185" s="315" t="s">
        <v>216</v>
      </c>
      <c r="L185" s="309" t="s">
        <v>217</v>
      </c>
      <c r="M185" s="318">
        <v>0</v>
      </c>
      <c r="N185" s="311">
        <v>1015</v>
      </c>
      <c r="O185" s="320">
        <v>0</v>
      </c>
      <c r="P185" s="311">
        <v>0</v>
      </c>
      <c r="Q185" s="311">
        <f t="shared" si="4"/>
        <v>1015</v>
      </c>
      <c r="R185" s="319">
        <v>2537</v>
      </c>
      <c r="S185" s="302" t="s">
        <v>248</v>
      </c>
      <c r="T185" s="302">
        <v>3</v>
      </c>
      <c r="U185" s="302">
        <v>2</v>
      </c>
      <c r="V185" s="319"/>
      <c r="W185" s="302"/>
      <c r="X185" s="302"/>
      <c r="Y185" s="302"/>
      <c r="Z185" s="302"/>
      <c r="AA185" s="302">
        <v>1</v>
      </c>
      <c r="AB185" s="258" t="str">
        <f t="shared" si="5"/>
        <v>S32</v>
      </c>
      <c r="AC185" s="313"/>
    </row>
    <row r="186" spans="1:29" s="294" customFormat="1">
      <c r="A186" s="294">
        <v>182</v>
      </c>
      <c r="B186" s="306" t="s">
        <v>631</v>
      </c>
      <c r="C186" s="314" t="s">
        <v>408</v>
      </c>
      <c r="D186" s="314" t="s">
        <v>486</v>
      </c>
      <c r="E186" s="314" t="s">
        <v>559</v>
      </c>
      <c r="F186" s="314" t="s">
        <v>213</v>
      </c>
      <c r="G186" s="314">
        <v>712800</v>
      </c>
      <c r="H186" s="314">
        <v>1939600</v>
      </c>
      <c r="I186" s="314" t="s">
        <v>546</v>
      </c>
      <c r="J186" s="314" t="s">
        <v>409</v>
      </c>
      <c r="K186" s="315" t="s">
        <v>216</v>
      </c>
      <c r="L186" s="309" t="s">
        <v>217</v>
      </c>
      <c r="M186" s="310">
        <v>0.1</v>
      </c>
      <c r="N186" s="311">
        <v>0</v>
      </c>
      <c r="O186" s="320">
        <v>0</v>
      </c>
      <c r="P186" s="311">
        <v>300</v>
      </c>
      <c r="Q186" s="311">
        <f t="shared" si="4"/>
        <v>300</v>
      </c>
      <c r="R186" s="314">
        <v>2537</v>
      </c>
      <c r="S186" s="302" t="s">
        <v>248</v>
      </c>
      <c r="T186" s="302">
        <v>1</v>
      </c>
      <c r="U186" s="302">
        <v>2</v>
      </c>
      <c r="V186" s="314"/>
      <c r="W186" s="302"/>
      <c r="X186" s="302"/>
      <c r="Y186" s="302"/>
      <c r="Z186" s="302"/>
      <c r="AA186" s="321">
        <v>4</v>
      </c>
      <c r="AB186" s="258" t="str">
        <f t="shared" si="5"/>
        <v>S12</v>
      </c>
      <c r="AC186" s="313"/>
    </row>
    <row r="187" spans="1:29" s="294" customFormat="1">
      <c r="A187" s="294">
        <v>183</v>
      </c>
      <c r="B187" s="306" t="s">
        <v>632</v>
      </c>
      <c r="C187" s="314" t="s">
        <v>211</v>
      </c>
      <c r="D187" s="314" t="s">
        <v>466</v>
      </c>
      <c r="E187" s="314" t="s">
        <v>502</v>
      </c>
      <c r="F187" s="314" t="s">
        <v>213</v>
      </c>
      <c r="G187" s="314">
        <v>798300</v>
      </c>
      <c r="H187" s="314">
        <v>1952600</v>
      </c>
      <c r="I187" s="314" t="s">
        <v>302</v>
      </c>
      <c r="J187" s="314" t="s">
        <v>215</v>
      </c>
      <c r="K187" s="315" t="s">
        <v>216</v>
      </c>
      <c r="L187" s="309" t="s">
        <v>217</v>
      </c>
      <c r="M187" s="310">
        <v>0.09</v>
      </c>
      <c r="N187" s="311">
        <v>0</v>
      </c>
      <c r="O187" s="320">
        <v>0</v>
      </c>
      <c r="P187" s="311">
        <v>500</v>
      </c>
      <c r="Q187" s="311">
        <f t="shared" si="4"/>
        <v>500</v>
      </c>
      <c r="R187" s="314">
        <v>2537</v>
      </c>
      <c r="S187" s="302" t="s">
        <v>248</v>
      </c>
      <c r="T187" s="302">
        <v>1</v>
      </c>
      <c r="U187" s="302">
        <v>2</v>
      </c>
      <c r="V187" s="314"/>
      <c r="W187" s="302"/>
      <c r="X187" s="302"/>
      <c r="Y187" s="302"/>
      <c r="Z187" s="302"/>
      <c r="AA187" s="302">
        <v>1</v>
      </c>
      <c r="AB187" s="258" t="str">
        <f t="shared" si="5"/>
        <v>S12</v>
      </c>
      <c r="AC187" s="313"/>
    </row>
    <row r="188" spans="1:29" s="294" customFormat="1" ht="21" customHeight="1">
      <c r="A188" s="294">
        <v>184</v>
      </c>
      <c r="B188" s="306" t="s">
        <v>401</v>
      </c>
      <c r="C188" s="314" t="s">
        <v>231</v>
      </c>
      <c r="D188" s="314" t="s">
        <v>265</v>
      </c>
      <c r="E188" s="314" t="s">
        <v>633</v>
      </c>
      <c r="F188" s="314" t="s">
        <v>213</v>
      </c>
      <c r="G188" s="314">
        <v>789300</v>
      </c>
      <c r="H188" s="314">
        <v>1928100</v>
      </c>
      <c r="I188" s="314" t="s">
        <v>214</v>
      </c>
      <c r="J188" s="314" t="s">
        <v>215</v>
      </c>
      <c r="K188" s="315" t="s">
        <v>216</v>
      </c>
      <c r="L188" s="309" t="s">
        <v>217</v>
      </c>
      <c r="M188" s="310">
        <v>0</v>
      </c>
      <c r="N188" s="311">
        <v>0</v>
      </c>
      <c r="O188" s="320">
        <v>0</v>
      </c>
      <c r="P188" s="311">
        <v>500</v>
      </c>
      <c r="Q188" s="311">
        <f t="shared" si="4"/>
        <v>500</v>
      </c>
      <c r="R188" s="314">
        <v>2538</v>
      </c>
      <c r="S188" s="302" t="s">
        <v>248</v>
      </c>
      <c r="T188" s="302">
        <v>2</v>
      </c>
      <c r="U188" s="302">
        <v>2</v>
      </c>
      <c r="V188" s="314"/>
      <c r="W188" s="302"/>
      <c r="X188" s="302"/>
      <c r="Y188" s="302"/>
      <c r="Z188" s="302"/>
      <c r="AA188" s="302">
        <v>3</v>
      </c>
      <c r="AB188" s="258" t="str">
        <f t="shared" si="5"/>
        <v>S22</v>
      </c>
      <c r="AC188" s="313"/>
    </row>
    <row r="189" spans="1:29" s="294" customFormat="1">
      <c r="A189" s="294">
        <v>185</v>
      </c>
      <c r="B189" s="306" t="s">
        <v>610</v>
      </c>
      <c r="C189" s="314" t="s">
        <v>211</v>
      </c>
      <c r="D189" s="314" t="s">
        <v>278</v>
      </c>
      <c r="E189" s="314" t="s">
        <v>634</v>
      </c>
      <c r="F189" s="314" t="s">
        <v>213</v>
      </c>
      <c r="G189" s="314">
        <v>797800</v>
      </c>
      <c r="H189" s="314">
        <v>1924700</v>
      </c>
      <c r="I189" s="314" t="s">
        <v>252</v>
      </c>
      <c r="J189" s="314" t="s">
        <v>215</v>
      </c>
      <c r="K189" s="315" t="s">
        <v>216</v>
      </c>
      <c r="L189" s="309" t="s">
        <v>217</v>
      </c>
      <c r="M189" s="310">
        <v>0</v>
      </c>
      <c r="N189" s="311">
        <v>0</v>
      </c>
      <c r="O189" s="320">
        <v>0</v>
      </c>
      <c r="P189" s="311">
        <v>400</v>
      </c>
      <c r="Q189" s="311">
        <f t="shared" si="4"/>
        <v>400</v>
      </c>
      <c r="R189" s="314">
        <v>2538</v>
      </c>
      <c r="S189" s="302" t="s">
        <v>248</v>
      </c>
      <c r="T189" s="302">
        <v>2</v>
      </c>
      <c r="U189" s="302">
        <v>2</v>
      </c>
      <c r="V189" s="314"/>
      <c r="W189" s="302"/>
      <c r="X189" s="302"/>
      <c r="Y189" s="302"/>
      <c r="Z189" s="302"/>
      <c r="AA189" s="302">
        <v>1</v>
      </c>
      <c r="AB189" s="258" t="str">
        <f t="shared" si="5"/>
        <v>S22</v>
      </c>
      <c r="AC189" s="313"/>
    </row>
    <row r="190" spans="1:29" s="294" customFormat="1">
      <c r="A190" s="294">
        <v>186</v>
      </c>
      <c r="B190" s="306" t="s">
        <v>635</v>
      </c>
      <c r="C190" s="316" t="s">
        <v>231</v>
      </c>
      <c r="D190" s="316" t="s">
        <v>405</v>
      </c>
      <c r="E190" s="316" t="s">
        <v>636</v>
      </c>
      <c r="F190" s="315" t="s">
        <v>280</v>
      </c>
      <c r="G190" s="315">
        <v>795000</v>
      </c>
      <c r="H190" s="315">
        <v>1919100</v>
      </c>
      <c r="I190" s="317" t="s">
        <v>252</v>
      </c>
      <c r="J190" s="302" t="s">
        <v>258</v>
      </c>
      <c r="K190" s="315" t="s">
        <v>216</v>
      </c>
      <c r="L190" s="309" t="s">
        <v>217</v>
      </c>
      <c r="M190" s="318">
        <v>0</v>
      </c>
      <c r="N190" s="311">
        <v>1500</v>
      </c>
      <c r="O190" s="320">
        <v>0</v>
      </c>
      <c r="P190" s="311">
        <v>0</v>
      </c>
      <c r="Q190" s="311">
        <f t="shared" si="4"/>
        <v>1500</v>
      </c>
      <c r="R190" s="319">
        <v>2538</v>
      </c>
      <c r="S190" s="302" t="s">
        <v>248</v>
      </c>
      <c r="T190" s="302">
        <v>3</v>
      </c>
      <c r="U190" s="302">
        <v>2</v>
      </c>
      <c r="V190" s="319"/>
      <c r="W190" s="302"/>
      <c r="X190" s="302"/>
      <c r="Y190" s="302"/>
      <c r="Z190" s="302"/>
      <c r="AA190" s="302">
        <v>3</v>
      </c>
      <c r="AB190" s="258" t="str">
        <f t="shared" si="5"/>
        <v>S32</v>
      </c>
      <c r="AC190" s="313"/>
    </row>
    <row r="191" spans="1:29" s="294" customFormat="1" ht="21" customHeight="1">
      <c r="A191" s="294">
        <v>187</v>
      </c>
      <c r="B191" s="306" t="s">
        <v>637</v>
      </c>
      <c r="C191" s="316" t="s">
        <v>274</v>
      </c>
      <c r="D191" s="314" t="s">
        <v>274</v>
      </c>
      <c r="E191" s="316" t="s">
        <v>274</v>
      </c>
      <c r="F191" s="315" t="s">
        <v>213</v>
      </c>
      <c r="G191" s="315">
        <v>781200</v>
      </c>
      <c r="H191" s="315">
        <v>1980200</v>
      </c>
      <c r="I191" s="317" t="s">
        <v>276</v>
      </c>
      <c r="J191" s="314" t="s">
        <v>308</v>
      </c>
      <c r="K191" s="315" t="s">
        <v>216</v>
      </c>
      <c r="L191" s="309" t="s">
        <v>217</v>
      </c>
      <c r="M191" s="318">
        <v>0</v>
      </c>
      <c r="N191" s="311">
        <v>2500</v>
      </c>
      <c r="O191" s="320">
        <v>0</v>
      </c>
      <c r="P191" s="311">
        <v>0</v>
      </c>
      <c r="Q191" s="311">
        <f t="shared" si="4"/>
        <v>2500</v>
      </c>
      <c r="R191" s="319">
        <v>2538</v>
      </c>
      <c r="S191" s="302" t="s">
        <v>248</v>
      </c>
      <c r="T191" s="302">
        <v>3</v>
      </c>
      <c r="U191" s="302">
        <v>2</v>
      </c>
      <c r="V191" s="319"/>
      <c r="W191" s="302"/>
      <c r="X191" s="302"/>
      <c r="Y191" s="302"/>
      <c r="Z191" s="302"/>
      <c r="AA191" s="302">
        <v>2</v>
      </c>
      <c r="AB191" s="258" t="str">
        <f t="shared" si="5"/>
        <v>S32</v>
      </c>
      <c r="AC191" s="313"/>
    </row>
    <row r="192" spans="1:29" s="294" customFormat="1">
      <c r="A192" s="294">
        <v>188</v>
      </c>
      <c r="B192" s="306" t="s">
        <v>638</v>
      </c>
      <c r="C192" s="316" t="s">
        <v>231</v>
      </c>
      <c r="D192" s="316" t="s">
        <v>437</v>
      </c>
      <c r="E192" s="316" t="s">
        <v>639</v>
      </c>
      <c r="F192" s="315" t="s">
        <v>213</v>
      </c>
      <c r="G192" s="315">
        <v>790300</v>
      </c>
      <c r="H192" s="315">
        <v>1908300</v>
      </c>
      <c r="I192" s="317" t="s">
        <v>257</v>
      </c>
      <c r="J192" s="314" t="s">
        <v>215</v>
      </c>
      <c r="K192" s="315" t="s">
        <v>216</v>
      </c>
      <c r="L192" s="309" t="s">
        <v>217</v>
      </c>
      <c r="M192" s="318">
        <v>0</v>
      </c>
      <c r="N192" s="311">
        <v>1600</v>
      </c>
      <c r="O192" s="320">
        <v>0</v>
      </c>
      <c r="P192" s="311">
        <v>0</v>
      </c>
      <c r="Q192" s="311">
        <f t="shared" si="4"/>
        <v>1600</v>
      </c>
      <c r="R192" s="319">
        <v>2538</v>
      </c>
      <c r="S192" s="302" t="s">
        <v>248</v>
      </c>
      <c r="T192" s="302">
        <v>3</v>
      </c>
      <c r="U192" s="302">
        <v>2</v>
      </c>
      <c r="V192" s="319"/>
      <c r="W192" s="302"/>
      <c r="X192" s="302"/>
      <c r="Y192" s="302"/>
      <c r="Z192" s="302"/>
      <c r="AA192" s="302">
        <v>3</v>
      </c>
      <c r="AB192" s="258" t="str">
        <f t="shared" si="5"/>
        <v>S32</v>
      </c>
      <c r="AC192" s="313"/>
    </row>
    <row r="193" spans="1:30" s="294" customFormat="1">
      <c r="A193" s="294">
        <v>189</v>
      </c>
      <c r="B193" s="306" t="s">
        <v>640</v>
      </c>
      <c r="C193" s="316" t="s">
        <v>231</v>
      </c>
      <c r="D193" s="316" t="s">
        <v>251</v>
      </c>
      <c r="E193" s="316" t="s">
        <v>641</v>
      </c>
      <c r="F193" s="315" t="s">
        <v>213</v>
      </c>
      <c r="G193" s="315">
        <v>794000</v>
      </c>
      <c r="H193" s="315">
        <v>1923600</v>
      </c>
      <c r="I193" s="317" t="s">
        <v>252</v>
      </c>
      <c r="J193" s="314" t="s">
        <v>215</v>
      </c>
      <c r="K193" s="315" t="s">
        <v>216</v>
      </c>
      <c r="L193" s="309" t="s">
        <v>217</v>
      </c>
      <c r="M193" s="318">
        <v>0</v>
      </c>
      <c r="N193" s="311">
        <v>2000</v>
      </c>
      <c r="O193" s="320">
        <v>0</v>
      </c>
      <c r="P193" s="311">
        <v>0</v>
      </c>
      <c r="Q193" s="311">
        <f t="shared" si="4"/>
        <v>2000</v>
      </c>
      <c r="R193" s="319">
        <v>2538</v>
      </c>
      <c r="S193" s="302" t="s">
        <v>248</v>
      </c>
      <c r="T193" s="302">
        <v>3</v>
      </c>
      <c r="U193" s="302">
        <v>2</v>
      </c>
      <c r="V193" s="319"/>
      <c r="W193" s="302"/>
      <c r="X193" s="302"/>
      <c r="Y193" s="302"/>
      <c r="Z193" s="302"/>
      <c r="AA193" s="302">
        <v>3</v>
      </c>
      <c r="AB193" s="258" t="str">
        <f t="shared" si="5"/>
        <v>S32</v>
      </c>
      <c r="AC193" s="313"/>
    </row>
    <row r="194" spans="1:30" s="294" customFormat="1" ht="21" customHeight="1">
      <c r="A194" s="294">
        <v>190</v>
      </c>
      <c r="B194" s="306" t="s">
        <v>642</v>
      </c>
      <c r="C194" s="316" t="s">
        <v>226</v>
      </c>
      <c r="D194" s="316" t="s">
        <v>325</v>
      </c>
      <c r="E194" s="316" t="s">
        <v>643</v>
      </c>
      <c r="F194" s="315" t="s">
        <v>213</v>
      </c>
      <c r="G194" s="315">
        <v>757800</v>
      </c>
      <c r="H194" s="315">
        <v>1959500</v>
      </c>
      <c r="I194" s="317" t="s">
        <v>228</v>
      </c>
      <c r="J194" s="314" t="s">
        <v>229</v>
      </c>
      <c r="K194" s="315" t="s">
        <v>216</v>
      </c>
      <c r="L194" s="309" t="s">
        <v>217</v>
      </c>
      <c r="M194" s="318">
        <v>0</v>
      </c>
      <c r="N194" s="311">
        <v>1500</v>
      </c>
      <c r="O194" s="320">
        <v>0</v>
      </c>
      <c r="P194" s="311">
        <v>0</v>
      </c>
      <c r="Q194" s="311">
        <f t="shared" si="4"/>
        <v>1500</v>
      </c>
      <c r="R194" s="319">
        <v>2538</v>
      </c>
      <c r="S194" s="302" t="s">
        <v>248</v>
      </c>
      <c r="T194" s="302">
        <v>3</v>
      </c>
      <c r="U194" s="302">
        <v>2</v>
      </c>
      <c r="V194" s="319"/>
      <c r="W194" s="302"/>
      <c r="X194" s="302"/>
      <c r="Y194" s="302"/>
      <c r="Z194" s="302"/>
      <c r="AA194" s="302">
        <v>1</v>
      </c>
      <c r="AB194" s="258" t="str">
        <f t="shared" si="5"/>
        <v>S32</v>
      </c>
      <c r="AC194" s="313"/>
    </row>
    <row r="195" spans="1:30" s="294" customFormat="1">
      <c r="A195" s="294">
        <v>191</v>
      </c>
      <c r="B195" s="306" t="s">
        <v>644</v>
      </c>
      <c r="C195" s="316" t="s">
        <v>211</v>
      </c>
      <c r="D195" s="316" t="s">
        <v>222</v>
      </c>
      <c r="E195" s="316" t="s">
        <v>645</v>
      </c>
      <c r="F195" s="315" t="s">
        <v>213</v>
      </c>
      <c r="G195" s="315">
        <v>792500</v>
      </c>
      <c r="H195" s="315">
        <v>1948800</v>
      </c>
      <c r="I195" s="317" t="s">
        <v>302</v>
      </c>
      <c r="J195" s="314" t="s">
        <v>215</v>
      </c>
      <c r="K195" s="315" t="s">
        <v>216</v>
      </c>
      <c r="L195" s="309" t="s">
        <v>217</v>
      </c>
      <c r="M195" s="318">
        <v>0</v>
      </c>
      <c r="N195" s="311">
        <v>2757</v>
      </c>
      <c r="O195" s="320">
        <v>0</v>
      </c>
      <c r="P195" s="311">
        <v>0</v>
      </c>
      <c r="Q195" s="311">
        <f t="shared" si="4"/>
        <v>2757</v>
      </c>
      <c r="R195" s="319">
        <v>2538</v>
      </c>
      <c r="S195" s="302" t="s">
        <v>248</v>
      </c>
      <c r="T195" s="302">
        <v>3</v>
      </c>
      <c r="U195" s="302">
        <v>2</v>
      </c>
      <c r="V195" s="319"/>
      <c r="W195" s="302"/>
      <c r="X195" s="302"/>
      <c r="Y195" s="302"/>
      <c r="Z195" s="302"/>
      <c r="AA195" s="302">
        <v>1</v>
      </c>
      <c r="AB195" s="258" t="str">
        <f t="shared" si="5"/>
        <v>S32</v>
      </c>
      <c r="AC195" s="313"/>
    </row>
    <row r="196" spans="1:30" s="294" customFormat="1">
      <c r="A196" s="294">
        <v>192</v>
      </c>
      <c r="B196" s="306" t="s">
        <v>646</v>
      </c>
      <c r="C196" s="316" t="s">
        <v>428</v>
      </c>
      <c r="D196" s="316" t="s">
        <v>647</v>
      </c>
      <c r="E196" s="316" t="s">
        <v>648</v>
      </c>
      <c r="F196" s="315" t="s">
        <v>431</v>
      </c>
      <c r="G196" s="315">
        <v>186300</v>
      </c>
      <c r="H196" s="315">
        <v>1886300</v>
      </c>
      <c r="I196" s="317" t="s">
        <v>432</v>
      </c>
      <c r="J196" s="317" t="s">
        <v>321</v>
      </c>
      <c r="K196" s="324" t="s">
        <v>241</v>
      </c>
      <c r="L196" s="309" t="s">
        <v>242</v>
      </c>
      <c r="M196" s="318">
        <v>0</v>
      </c>
      <c r="N196" s="311">
        <v>1000</v>
      </c>
      <c r="O196" s="320">
        <v>0</v>
      </c>
      <c r="P196" s="311">
        <v>0</v>
      </c>
      <c r="Q196" s="311">
        <f t="shared" si="4"/>
        <v>1000</v>
      </c>
      <c r="R196" s="319">
        <v>2538</v>
      </c>
      <c r="S196" s="302" t="s">
        <v>248</v>
      </c>
      <c r="T196" s="302">
        <v>3</v>
      </c>
      <c r="U196" s="302">
        <v>2</v>
      </c>
      <c r="V196" s="319"/>
      <c r="W196" s="302"/>
      <c r="X196" s="302"/>
      <c r="Y196" s="302"/>
      <c r="Z196" s="302"/>
      <c r="AA196" s="302">
        <v>3</v>
      </c>
      <c r="AB196" s="258" t="str">
        <f t="shared" si="5"/>
        <v>S32</v>
      </c>
      <c r="AC196" s="313"/>
    </row>
    <row r="197" spans="1:30" s="294" customFormat="1" ht="21" customHeight="1">
      <c r="A197" s="294">
        <v>193</v>
      </c>
      <c r="B197" s="306" t="s">
        <v>649</v>
      </c>
      <c r="C197" s="316" t="s">
        <v>226</v>
      </c>
      <c r="D197" s="316" t="s">
        <v>346</v>
      </c>
      <c r="E197" s="316" t="s">
        <v>346</v>
      </c>
      <c r="F197" s="315" t="s">
        <v>213</v>
      </c>
      <c r="G197" s="315">
        <v>749700</v>
      </c>
      <c r="H197" s="315">
        <v>1954400</v>
      </c>
      <c r="I197" s="317" t="s">
        <v>228</v>
      </c>
      <c r="J197" s="314" t="s">
        <v>229</v>
      </c>
      <c r="K197" s="315" t="s">
        <v>216</v>
      </c>
      <c r="L197" s="309" t="s">
        <v>217</v>
      </c>
      <c r="M197" s="318">
        <v>0</v>
      </c>
      <c r="N197" s="311">
        <v>1500</v>
      </c>
      <c r="O197" s="320">
        <v>0</v>
      </c>
      <c r="P197" s="311">
        <v>0</v>
      </c>
      <c r="Q197" s="311">
        <f t="shared" si="4"/>
        <v>1500</v>
      </c>
      <c r="R197" s="319">
        <v>2538</v>
      </c>
      <c r="S197" s="302" t="s">
        <v>248</v>
      </c>
      <c r="T197" s="302">
        <v>3</v>
      </c>
      <c r="U197" s="302">
        <v>2</v>
      </c>
      <c r="V197" s="319"/>
      <c r="W197" s="302"/>
      <c r="X197" s="302"/>
      <c r="Y197" s="302"/>
      <c r="Z197" s="302"/>
      <c r="AA197" s="302">
        <v>1</v>
      </c>
      <c r="AB197" s="258" t="str">
        <f t="shared" si="5"/>
        <v>S32</v>
      </c>
      <c r="AC197" s="313"/>
    </row>
    <row r="198" spans="1:30" s="294" customFormat="1">
      <c r="A198" s="294">
        <v>194</v>
      </c>
      <c r="B198" s="306" t="s">
        <v>315</v>
      </c>
      <c r="C198" s="314" t="s">
        <v>226</v>
      </c>
      <c r="D198" s="314" t="s">
        <v>440</v>
      </c>
      <c r="E198" s="314" t="s">
        <v>650</v>
      </c>
      <c r="F198" s="314" t="s">
        <v>213</v>
      </c>
      <c r="G198" s="314">
        <v>764000</v>
      </c>
      <c r="H198" s="314">
        <v>1941300</v>
      </c>
      <c r="I198" s="314" t="s">
        <v>214</v>
      </c>
      <c r="J198" s="314" t="s">
        <v>229</v>
      </c>
      <c r="K198" s="315" t="s">
        <v>216</v>
      </c>
      <c r="L198" s="309" t="s">
        <v>217</v>
      </c>
      <c r="M198" s="310">
        <v>0.03</v>
      </c>
      <c r="N198" s="311">
        <v>0</v>
      </c>
      <c r="O198" s="320">
        <v>0</v>
      </c>
      <c r="P198" s="311">
        <v>100</v>
      </c>
      <c r="Q198" s="311">
        <f t="shared" ref="Q198:Q261" si="6">+N198+P198</f>
        <v>100</v>
      </c>
      <c r="R198" s="314">
        <v>2538</v>
      </c>
      <c r="S198" s="302" t="s">
        <v>248</v>
      </c>
      <c r="T198" s="302">
        <v>1</v>
      </c>
      <c r="U198" s="302">
        <v>2</v>
      </c>
      <c r="V198" s="314"/>
      <c r="W198" s="302"/>
      <c r="X198" s="302"/>
      <c r="Y198" s="302"/>
      <c r="Z198" s="302"/>
      <c r="AA198" s="302">
        <v>1</v>
      </c>
      <c r="AB198" s="258" t="str">
        <f t="shared" ref="AB198:AB261" si="7">CONCATENATE(S198,T198,U198)</f>
        <v>S12</v>
      </c>
      <c r="AC198" s="313"/>
    </row>
    <row r="199" spans="1:30" s="294" customFormat="1">
      <c r="A199" s="294">
        <v>195</v>
      </c>
      <c r="B199" s="306" t="s">
        <v>651</v>
      </c>
      <c r="C199" s="314" t="s">
        <v>428</v>
      </c>
      <c r="D199" s="314" t="s">
        <v>428</v>
      </c>
      <c r="E199" s="314" t="s">
        <v>652</v>
      </c>
      <c r="F199" s="314" t="s">
        <v>431</v>
      </c>
      <c r="G199" s="314">
        <v>181800</v>
      </c>
      <c r="H199" s="314">
        <v>1888400</v>
      </c>
      <c r="I199" s="314" t="s">
        <v>432</v>
      </c>
      <c r="J199" s="314" t="s">
        <v>321</v>
      </c>
      <c r="K199" s="302" t="s">
        <v>241</v>
      </c>
      <c r="L199" s="309" t="s">
        <v>242</v>
      </c>
      <c r="M199" s="310">
        <v>0</v>
      </c>
      <c r="N199" s="311">
        <v>0</v>
      </c>
      <c r="O199" s="320">
        <v>0</v>
      </c>
      <c r="P199" s="311">
        <v>800</v>
      </c>
      <c r="Q199" s="311">
        <f t="shared" si="6"/>
        <v>800</v>
      </c>
      <c r="R199" s="314">
        <v>2539</v>
      </c>
      <c r="S199" s="302" t="s">
        <v>248</v>
      </c>
      <c r="T199" s="302">
        <v>2</v>
      </c>
      <c r="U199" s="302">
        <v>2</v>
      </c>
      <c r="V199" s="314"/>
      <c r="W199" s="302"/>
      <c r="X199" s="302"/>
      <c r="Y199" s="302"/>
      <c r="Z199" s="302"/>
      <c r="AA199" s="302">
        <v>3</v>
      </c>
      <c r="AB199" s="258" t="str">
        <f t="shared" si="7"/>
        <v>S22</v>
      </c>
      <c r="AC199" s="313"/>
    </row>
    <row r="200" spans="1:30" s="294" customFormat="1" ht="21" customHeight="1">
      <c r="A200" s="294">
        <v>196</v>
      </c>
      <c r="B200" s="306" t="s">
        <v>488</v>
      </c>
      <c r="C200" s="314" t="s">
        <v>231</v>
      </c>
      <c r="D200" s="314" t="s">
        <v>251</v>
      </c>
      <c r="E200" s="314" t="s">
        <v>653</v>
      </c>
      <c r="F200" s="314" t="s">
        <v>213</v>
      </c>
      <c r="G200" s="314">
        <v>794200</v>
      </c>
      <c r="H200" s="314">
        <v>1920800</v>
      </c>
      <c r="I200" s="314" t="s">
        <v>252</v>
      </c>
      <c r="J200" s="314" t="s">
        <v>258</v>
      </c>
      <c r="K200" s="315" t="s">
        <v>216</v>
      </c>
      <c r="L200" s="309" t="s">
        <v>217</v>
      </c>
      <c r="M200" s="310">
        <v>0</v>
      </c>
      <c r="N200" s="311">
        <v>0</v>
      </c>
      <c r="O200" s="320">
        <v>0</v>
      </c>
      <c r="P200" s="311">
        <v>400</v>
      </c>
      <c r="Q200" s="311">
        <f t="shared" si="6"/>
        <v>400</v>
      </c>
      <c r="R200" s="314">
        <v>2539</v>
      </c>
      <c r="S200" s="302" t="s">
        <v>248</v>
      </c>
      <c r="T200" s="302">
        <v>2</v>
      </c>
      <c r="U200" s="302">
        <v>2</v>
      </c>
      <c r="V200" s="314"/>
      <c r="W200" s="302"/>
      <c r="X200" s="302"/>
      <c r="Y200" s="302"/>
      <c r="Z200" s="302"/>
      <c r="AA200" s="302">
        <v>3</v>
      </c>
      <c r="AB200" s="258" t="str">
        <f t="shared" si="7"/>
        <v>S22</v>
      </c>
      <c r="AC200" s="313"/>
    </row>
    <row r="201" spans="1:30" s="294" customFormat="1">
      <c r="A201" s="294">
        <v>197</v>
      </c>
      <c r="B201" s="306" t="s">
        <v>654</v>
      </c>
      <c r="C201" s="314" t="s">
        <v>211</v>
      </c>
      <c r="D201" s="314" t="s">
        <v>222</v>
      </c>
      <c r="E201" s="314" t="s">
        <v>601</v>
      </c>
      <c r="F201" s="314" t="s">
        <v>213</v>
      </c>
      <c r="G201" s="314">
        <v>792200</v>
      </c>
      <c r="H201" s="314">
        <v>1954200</v>
      </c>
      <c r="I201" s="314" t="s">
        <v>302</v>
      </c>
      <c r="J201" s="314" t="s">
        <v>215</v>
      </c>
      <c r="K201" s="315" t="s">
        <v>216</v>
      </c>
      <c r="L201" s="309" t="s">
        <v>217</v>
      </c>
      <c r="M201" s="310">
        <v>0</v>
      </c>
      <c r="N201" s="311">
        <v>0</v>
      </c>
      <c r="O201" s="320">
        <v>0</v>
      </c>
      <c r="P201" s="311">
        <v>500</v>
      </c>
      <c r="Q201" s="311">
        <f t="shared" si="6"/>
        <v>500</v>
      </c>
      <c r="R201" s="314">
        <v>2539</v>
      </c>
      <c r="S201" s="302" t="s">
        <v>248</v>
      </c>
      <c r="T201" s="302">
        <v>2</v>
      </c>
      <c r="U201" s="302">
        <v>2</v>
      </c>
      <c r="V201" s="314"/>
      <c r="W201" s="302"/>
      <c r="X201" s="302"/>
      <c r="Y201" s="302"/>
      <c r="Z201" s="302"/>
      <c r="AA201" s="302">
        <v>1</v>
      </c>
      <c r="AB201" s="258" t="str">
        <f t="shared" si="7"/>
        <v>S22</v>
      </c>
      <c r="AC201" s="313"/>
    </row>
    <row r="202" spans="1:30" s="294" customFormat="1">
      <c r="A202" s="294">
        <v>198</v>
      </c>
      <c r="B202" s="306" t="s">
        <v>655</v>
      </c>
      <c r="C202" s="316" t="s">
        <v>274</v>
      </c>
      <c r="D202" s="316" t="s">
        <v>447</v>
      </c>
      <c r="E202" s="316" t="s">
        <v>656</v>
      </c>
      <c r="F202" s="315" t="s">
        <v>213</v>
      </c>
      <c r="G202" s="315">
        <v>791700</v>
      </c>
      <c r="H202" s="315">
        <v>1991600</v>
      </c>
      <c r="I202" s="317" t="s">
        <v>276</v>
      </c>
      <c r="J202" s="314" t="s">
        <v>308</v>
      </c>
      <c r="K202" s="315" t="s">
        <v>216</v>
      </c>
      <c r="L202" s="309" t="s">
        <v>217</v>
      </c>
      <c r="M202" s="318">
        <v>0</v>
      </c>
      <c r="N202" s="311">
        <v>2000</v>
      </c>
      <c r="O202" s="320">
        <v>0</v>
      </c>
      <c r="P202" s="311">
        <v>0</v>
      </c>
      <c r="Q202" s="311">
        <f t="shared" si="6"/>
        <v>2000</v>
      </c>
      <c r="R202" s="319">
        <v>2539</v>
      </c>
      <c r="S202" s="302" t="s">
        <v>248</v>
      </c>
      <c r="T202" s="302">
        <v>3</v>
      </c>
      <c r="U202" s="302">
        <v>2</v>
      </c>
      <c r="V202" s="319"/>
      <c r="W202" s="302"/>
      <c r="X202" s="302"/>
      <c r="Y202" s="302"/>
      <c r="Z202" s="302"/>
      <c r="AA202" s="302">
        <v>2</v>
      </c>
      <c r="AB202" s="258" t="str">
        <f t="shared" si="7"/>
        <v>S32</v>
      </c>
      <c r="AC202" s="313"/>
    </row>
    <row r="203" spans="1:30" s="294" customFormat="1" ht="21" customHeight="1">
      <c r="A203" s="294">
        <v>199</v>
      </c>
      <c r="B203" s="306" t="s">
        <v>657</v>
      </c>
      <c r="C203" s="316" t="s">
        <v>211</v>
      </c>
      <c r="D203" s="316" t="s">
        <v>658</v>
      </c>
      <c r="E203" s="316" t="s">
        <v>659</v>
      </c>
      <c r="F203" s="315" t="s">
        <v>213</v>
      </c>
      <c r="G203" s="315">
        <v>790900</v>
      </c>
      <c r="H203" s="315">
        <v>1932400</v>
      </c>
      <c r="I203" s="317" t="s">
        <v>214</v>
      </c>
      <c r="J203" s="314" t="s">
        <v>215</v>
      </c>
      <c r="K203" s="315" t="s">
        <v>216</v>
      </c>
      <c r="L203" s="309" t="s">
        <v>217</v>
      </c>
      <c r="M203" s="318">
        <v>0</v>
      </c>
      <c r="N203" s="311">
        <v>1500</v>
      </c>
      <c r="O203" s="320">
        <v>0</v>
      </c>
      <c r="P203" s="311">
        <v>0</v>
      </c>
      <c r="Q203" s="311">
        <f t="shared" si="6"/>
        <v>1500</v>
      </c>
      <c r="R203" s="319">
        <v>2539</v>
      </c>
      <c r="S203" s="302" t="s">
        <v>248</v>
      </c>
      <c r="T203" s="302">
        <v>3</v>
      </c>
      <c r="U203" s="302">
        <v>2</v>
      </c>
      <c r="V203" s="319"/>
      <c r="W203" s="302"/>
      <c r="X203" s="302"/>
      <c r="Y203" s="302"/>
      <c r="Z203" s="302"/>
      <c r="AA203" s="302">
        <v>1</v>
      </c>
      <c r="AB203" s="258" t="str">
        <f t="shared" si="7"/>
        <v>S32</v>
      </c>
      <c r="AC203" s="313"/>
    </row>
    <row r="204" spans="1:30" s="294" customFormat="1">
      <c r="A204" s="294">
        <v>200</v>
      </c>
      <c r="B204" s="306" t="s">
        <v>660</v>
      </c>
      <c r="C204" s="316" t="s">
        <v>231</v>
      </c>
      <c r="D204" s="316" t="s">
        <v>437</v>
      </c>
      <c r="E204" s="316" t="s">
        <v>437</v>
      </c>
      <c r="F204" s="315" t="s">
        <v>213</v>
      </c>
      <c r="G204" s="315">
        <v>786100</v>
      </c>
      <c r="H204" s="315">
        <v>1907900</v>
      </c>
      <c r="I204" s="317" t="s">
        <v>257</v>
      </c>
      <c r="J204" s="314" t="s">
        <v>215</v>
      </c>
      <c r="K204" s="315" t="s">
        <v>216</v>
      </c>
      <c r="L204" s="309" t="s">
        <v>217</v>
      </c>
      <c r="M204" s="318">
        <v>0</v>
      </c>
      <c r="N204" s="311">
        <v>1500</v>
      </c>
      <c r="O204" s="320">
        <v>0</v>
      </c>
      <c r="P204" s="311">
        <v>0</v>
      </c>
      <c r="Q204" s="311">
        <f t="shared" si="6"/>
        <v>1500</v>
      </c>
      <c r="R204" s="319">
        <v>2539</v>
      </c>
      <c r="S204" s="302" t="s">
        <v>248</v>
      </c>
      <c r="T204" s="302">
        <v>3</v>
      </c>
      <c r="U204" s="302">
        <v>2</v>
      </c>
      <c r="V204" s="319"/>
      <c r="W204" s="302"/>
      <c r="X204" s="302"/>
      <c r="Y204" s="302"/>
      <c r="Z204" s="302"/>
      <c r="AA204" s="302">
        <v>3</v>
      </c>
      <c r="AB204" s="258" t="str">
        <f t="shared" si="7"/>
        <v>S32</v>
      </c>
      <c r="AC204" s="313"/>
    </row>
    <row r="205" spans="1:30" s="294" customFormat="1">
      <c r="A205" s="294">
        <v>201</v>
      </c>
      <c r="B205" s="306" t="s">
        <v>661</v>
      </c>
      <c r="C205" s="316" t="s">
        <v>226</v>
      </c>
      <c r="D205" s="316" t="s">
        <v>325</v>
      </c>
      <c r="E205" s="316" t="s">
        <v>326</v>
      </c>
      <c r="F205" s="315" t="s">
        <v>213</v>
      </c>
      <c r="G205" s="315">
        <v>755100</v>
      </c>
      <c r="H205" s="315">
        <v>1956400</v>
      </c>
      <c r="I205" s="317" t="s">
        <v>228</v>
      </c>
      <c r="J205" s="314" t="s">
        <v>229</v>
      </c>
      <c r="K205" s="315" t="s">
        <v>216</v>
      </c>
      <c r="L205" s="309" t="s">
        <v>217</v>
      </c>
      <c r="M205" s="318">
        <v>0</v>
      </c>
      <c r="N205" s="311">
        <v>1500</v>
      </c>
      <c r="O205" s="320">
        <v>0</v>
      </c>
      <c r="P205" s="311">
        <v>0</v>
      </c>
      <c r="Q205" s="311">
        <f t="shared" si="6"/>
        <v>1500</v>
      </c>
      <c r="R205" s="319">
        <v>2539</v>
      </c>
      <c r="S205" s="302" t="s">
        <v>248</v>
      </c>
      <c r="T205" s="302">
        <v>3</v>
      </c>
      <c r="U205" s="302">
        <v>2</v>
      </c>
      <c r="V205" s="319"/>
      <c r="W205" s="302"/>
      <c r="X205" s="302"/>
      <c r="Y205" s="302"/>
      <c r="Z205" s="302"/>
      <c r="AA205" s="302">
        <v>1</v>
      </c>
      <c r="AB205" s="258" t="str">
        <f t="shared" si="7"/>
        <v>S32</v>
      </c>
      <c r="AC205" s="313"/>
    </row>
    <row r="206" spans="1:30" s="294" customFormat="1" ht="21" customHeight="1">
      <c r="A206" s="294">
        <v>202</v>
      </c>
      <c r="B206" s="306" t="s">
        <v>662</v>
      </c>
      <c r="C206" s="314" t="s">
        <v>274</v>
      </c>
      <c r="D206" s="314" t="s">
        <v>275</v>
      </c>
      <c r="E206" s="314" t="s">
        <v>275</v>
      </c>
      <c r="F206" s="314" t="s">
        <v>213</v>
      </c>
      <c r="G206" s="314">
        <v>791800</v>
      </c>
      <c r="H206" s="314">
        <v>1963600</v>
      </c>
      <c r="I206" s="314" t="s">
        <v>302</v>
      </c>
      <c r="J206" s="314" t="s">
        <v>215</v>
      </c>
      <c r="K206" s="315" t="s">
        <v>216</v>
      </c>
      <c r="L206" s="309" t="s">
        <v>217</v>
      </c>
      <c r="M206" s="310">
        <v>0.92</v>
      </c>
      <c r="N206" s="311">
        <v>0</v>
      </c>
      <c r="O206" s="320">
        <v>0</v>
      </c>
      <c r="P206" s="311">
        <v>300</v>
      </c>
      <c r="Q206" s="311">
        <f t="shared" si="6"/>
        <v>300</v>
      </c>
      <c r="R206" s="314">
        <v>2539</v>
      </c>
      <c r="S206" s="302" t="s">
        <v>248</v>
      </c>
      <c r="T206" s="302">
        <v>1</v>
      </c>
      <c r="U206" s="302">
        <v>2</v>
      </c>
      <c r="V206" s="314"/>
      <c r="W206" s="302"/>
      <c r="X206" s="302"/>
      <c r="Y206" s="302"/>
      <c r="Z206" s="302"/>
      <c r="AA206" s="302">
        <v>2</v>
      </c>
      <c r="AB206" s="258" t="str">
        <f t="shared" si="7"/>
        <v>S12</v>
      </c>
      <c r="AC206" s="313"/>
    </row>
    <row r="207" spans="1:30" s="294" customFormat="1">
      <c r="A207" s="294">
        <v>203</v>
      </c>
      <c r="B207" s="306" t="s">
        <v>663</v>
      </c>
      <c r="C207" s="314" t="s">
        <v>211</v>
      </c>
      <c r="D207" s="314" t="s">
        <v>471</v>
      </c>
      <c r="E207" s="314" t="s">
        <v>664</v>
      </c>
      <c r="F207" s="314" t="s">
        <v>213</v>
      </c>
      <c r="G207" s="314">
        <v>784000</v>
      </c>
      <c r="H207" s="314">
        <v>1935200</v>
      </c>
      <c r="I207" s="314" t="s">
        <v>214</v>
      </c>
      <c r="J207" s="314" t="s">
        <v>215</v>
      </c>
      <c r="K207" s="315" t="s">
        <v>216</v>
      </c>
      <c r="L207" s="309" t="s">
        <v>217</v>
      </c>
      <c r="M207" s="310">
        <v>0</v>
      </c>
      <c r="N207" s="311">
        <v>0</v>
      </c>
      <c r="O207" s="320">
        <v>0</v>
      </c>
      <c r="P207" s="311">
        <v>1000</v>
      </c>
      <c r="Q207" s="311">
        <f t="shared" si="6"/>
        <v>1000</v>
      </c>
      <c r="R207" s="314">
        <v>2540</v>
      </c>
      <c r="S207" s="302" t="s">
        <v>248</v>
      </c>
      <c r="T207" s="302">
        <v>4</v>
      </c>
      <c r="U207" s="302">
        <v>2</v>
      </c>
      <c r="V207" s="314"/>
      <c r="W207" s="302"/>
      <c r="X207" s="302"/>
      <c r="Y207" s="302"/>
      <c r="Z207" s="302"/>
      <c r="AA207" s="302">
        <v>1</v>
      </c>
      <c r="AB207" s="258" t="str">
        <f t="shared" si="7"/>
        <v>S42</v>
      </c>
      <c r="AC207" s="313"/>
      <c r="AD207" s="294" t="s">
        <v>665</v>
      </c>
    </row>
    <row r="208" spans="1:30" s="294" customFormat="1">
      <c r="A208" s="294">
        <v>204</v>
      </c>
      <c r="B208" s="306" t="s">
        <v>666</v>
      </c>
      <c r="C208" s="314" t="s">
        <v>211</v>
      </c>
      <c r="D208" s="314" t="s">
        <v>388</v>
      </c>
      <c r="E208" s="314" t="s">
        <v>667</v>
      </c>
      <c r="F208" s="314" t="s">
        <v>213</v>
      </c>
      <c r="G208" s="314">
        <v>789300</v>
      </c>
      <c r="H208" s="314">
        <v>1927800</v>
      </c>
      <c r="I208" s="314" t="s">
        <v>214</v>
      </c>
      <c r="J208" s="314" t="s">
        <v>215</v>
      </c>
      <c r="K208" s="315" t="s">
        <v>216</v>
      </c>
      <c r="L208" s="309" t="s">
        <v>217</v>
      </c>
      <c r="M208" s="310">
        <v>0</v>
      </c>
      <c r="N208" s="311">
        <v>0</v>
      </c>
      <c r="O208" s="320">
        <v>0</v>
      </c>
      <c r="P208" s="311">
        <v>400</v>
      </c>
      <c r="Q208" s="311">
        <f t="shared" si="6"/>
        <v>400</v>
      </c>
      <c r="R208" s="314">
        <v>2540</v>
      </c>
      <c r="S208" s="302" t="s">
        <v>248</v>
      </c>
      <c r="T208" s="302">
        <v>2</v>
      </c>
      <c r="U208" s="302">
        <v>2</v>
      </c>
      <c r="V208" s="314"/>
      <c r="W208" s="302"/>
      <c r="X208" s="302"/>
      <c r="Y208" s="302"/>
      <c r="Z208" s="302"/>
      <c r="AA208" s="302">
        <v>1</v>
      </c>
      <c r="AB208" s="258" t="str">
        <f t="shared" si="7"/>
        <v>S22</v>
      </c>
      <c r="AC208" s="313"/>
    </row>
    <row r="209" spans="1:30" s="294" customFormat="1" ht="21" customHeight="1">
      <c r="A209" s="294">
        <v>205</v>
      </c>
      <c r="B209" s="306" t="s">
        <v>668</v>
      </c>
      <c r="C209" s="314" t="s">
        <v>231</v>
      </c>
      <c r="D209" s="314" t="s">
        <v>414</v>
      </c>
      <c r="E209" s="314" t="s">
        <v>669</v>
      </c>
      <c r="F209" s="314" t="s">
        <v>213</v>
      </c>
      <c r="G209" s="314">
        <v>781400</v>
      </c>
      <c r="H209" s="314">
        <v>1918600</v>
      </c>
      <c r="I209" s="314" t="s">
        <v>214</v>
      </c>
      <c r="J209" s="314" t="s">
        <v>215</v>
      </c>
      <c r="K209" s="315" t="s">
        <v>216</v>
      </c>
      <c r="L209" s="309" t="s">
        <v>217</v>
      </c>
      <c r="M209" s="310">
        <v>0</v>
      </c>
      <c r="N209" s="311">
        <v>0</v>
      </c>
      <c r="O209" s="320">
        <v>0</v>
      </c>
      <c r="P209" s="311">
        <v>500</v>
      </c>
      <c r="Q209" s="311">
        <f t="shared" si="6"/>
        <v>500</v>
      </c>
      <c r="R209" s="314">
        <v>2540</v>
      </c>
      <c r="S209" s="302" t="s">
        <v>248</v>
      </c>
      <c r="T209" s="302">
        <v>2</v>
      </c>
      <c r="U209" s="302">
        <v>2</v>
      </c>
      <c r="V209" s="314"/>
      <c r="W209" s="302"/>
      <c r="X209" s="302"/>
      <c r="Y209" s="302"/>
      <c r="Z209" s="302"/>
      <c r="AA209" s="302">
        <v>3</v>
      </c>
      <c r="AB209" s="258" t="str">
        <f t="shared" si="7"/>
        <v>S22</v>
      </c>
      <c r="AC209" s="313"/>
    </row>
    <row r="210" spans="1:30" s="294" customFormat="1">
      <c r="A210" s="294">
        <v>206</v>
      </c>
      <c r="B210" s="306" t="s">
        <v>670</v>
      </c>
      <c r="C210" s="314" t="s">
        <v>274</v>
      </c>
      <c r="D210" s="314" t="s">
        <v>517</v>
      </c>
      <c r="E210" s="314" t="s">
        <v>517</v>
      </c>
      <c r="F210" s="314" t="s">
        <v>213</v>
      </c>
      <c r="G210" s="314">
        <v>787300</v>
      </c>
      <c r="H210" s="314">
        <v>1962300</v>
      </c>
      <c r="I210" s="314" t="s">
        <v>224</v>
      </c>
      <c r="J210" s="314" t="s">
        <v>215</v>
      </c>
      <c r="K210" s="315" t="s">
        <v>216</v>
      </c>
      <c r="L210" s="309" t="s">
        <v>217</v>
      </c>
      <c r="M210" s="310">
        <v>0</v>
      </c>
      <c r="N210" s="311">
        <v>0</v>
      </c>
      <c r="O210" s="320">
        <v>0</v>
      </c>
      <c r="P210" s="311">
        <v>400</v>
      </c>
      <c r="Q210" s="311">
        <f t="shared" si="6"/>
        <v>400</v>
      </c>
      <c r="R210" s="314">
        <v>2540</v>
      </c>
      <c r="S210" s="302" t="s">
        <v>248</v>
      </c>
      <c r="T210" s="302">
        <v>2</v>
      </c>
      <c r="U210" s="302">
        <v>2</v>
      </c>
      <c r="V210" s="314"/>
      <c r="W210" s="302"/>
      <c r="X210" s="302"/>
      <c r="Y210" s="302"/>
      <c r="Z210" s="302"/>
      <c r="AA210" s="302">
        <v>2</v>
      </c>
      <c r="AB210" s="258" t="str">
        <f t="shared" si="7"/>
        <v>S22</v>
      </c>
      <c r="AC210" s="313"/>
    </row>
    <row r="211" spans="1:30" s="294" customFormat="1">
      <c r="A211" s="294">
        <v>207</v>
      </c>
      <c r="B211" s="306" t="s">
        <v>671</v>
      </c>
      <c r="C211" s="316" t="s">
        <v>231</v>
      </c>
      <c r="D211" s="316" t="s">
        <v>251</v>
      </c>
      <c r="E211" s="316" t="s">
        <v>672</v>
      </c>
      <c r="F211" s="315" t="s">
        <v>213</v>
      </c>
      <c r="G211" s="315">
        <v>794900</v>
      </c>
      <c r="H211" s="315">
        <v>1917800</v>
      </c>
      <c r="I211" s="317" t="s">
        <v>252</v>
      </c>
      <c r="J211" s="314" t="s">
        <v>215</v>
      </c>
      <c r="K211" s="315" t="s">
        <v>216</v>
      </c>
      <c r="L211" s="309" t="s">
        <v>217</v>
      </c>
      <c r="M211" s="318">
        <v>0</v>
      </c>
      <c r="N211" s="311">
        <v>2200</v>
      </c>
      <c r="O211" s="320">
        <v>0</v>
      </c>
      <c r="P211" s="311">
        <v>0</v>
      </c>
      <c r="Q211" s="311">
        <f t="shared" si="6"/>
        <v>2200</v>
      </c>
      <c r="R211" s="319">
        <v>2540</v>
      </c>
      <c r="S211" s="302" t="s">
        <v>248</v>
      </c>
      <c r="T211" s="302">
        <v>3</v>
      </c>
      <c r="U211" s="302">
        <v>2</v>
      </c>
      <c r="V211" s="319"/>
      <c r="W211" s="302"/>
      <c r="X211" s="302"/>
      <c r="Y211" s="302"/>
      <c r="Z211" s="302"/>
      <c r="AA211" s="302">
        <v>3</v>
      </c>
      <c r="AB211" s="258" t="str">
        <f t="shared" si="7"/>
        <v>S32</v>
      </c>
      <c r="AC211" s="313"/>
    </row>
    <row r="212" spans="1:30" s="294" customFormat="1" ht="21" customHeight="1">
      <c r="A212" s="294">
        <v>208</v>
      </c>
      <c r="B212" s="306" t="s">
        <v>673</v>
      </c>
      <c r="C212" s="316" t="s">
        <v>231</v>
      </c>
      <c r="D212" s="316" t="s">
        <v>231</v>
      </c>
      <c r="E212" s="316" t="s">
        <v>674</v>
      </c>
      <c r="F212" s="315" t="s">
        <v>213</v>
      </c>
      <c r="G212" s="315">
        <v>790700</v>
      </c>
      <c r="H212" s="315">
        <v>1908200</v>
      </c>
      <c r="I212" s="317" t="s">
        <v>214</v>
      </c>
      <c r="J212" s="314" t="s">
        <v>215</v>
      </c>
      <c r="K212" s="315" t="s">
        <v>216</v>
      </c>
      <c r="L212" s="309" t="s">
        <v>217</v>
      </c>
      <c r="M212" s="318">
        <v>0</v>
      </c>
      <c r="N212" s="311">
        <v>1500</v>
      </c>
      <c r="O212" s="320">
        <v>0</v>
      </c>
      <c r="P212" s="311">
        <v>0</v>
      </c>
      <c r="Q212" s="311">
        <f t="shared" si="6"/>
        <v>1500</v>
      </c>
      <c r="R212" s="319">
        <v>2540</v>
      </c>
      <c r="S212" s="302" t="s">
        <v>248</v>
      </c>
      <c r="T212" s="302">
        <v>3</v>
      </c>
      <c r="U212" s="302">
        <v>2</v>
      </c>
      <c r="V212" s="319"/>
      <c r="W212" s="302"/>
      <c r="X212" s="302"/>
      <c r="Y212" s="302"/>
      <c r="Z212" s="302"/>
      <c r="AA212" s="302">
        <v>3</v>
      </c>
      <c r="AB212" s="258" t="str">
        <f t="shared" si="7"/>
        <v>S32</v>
      </c>
      <c r="AC212" s="313"/>
    </row>
    <row r="213" spans="1:30" s="294" customFormat="1">
      <c r="A213" s="294">
        <v>209</v>
      </c>
      <c r="B213" s="306" t="s">
        <v>675</v>
      </c>
      <c r="C213" s="316" t="s">
        <v>274</v>
      </c>
      <c r="D213" s="316" t="s">
        <v>447</v>
      </c>
      <c r="E213" s="316" t="s">
        <v>676</v>
      </c>
      <c r="F213" s="315" t="s">
        <v>213</v>
      </c>
      <c r="G213" s="315">
        <v>792400</v>
      </c>
      <c r="H213" s="315">
        <v>1993400</v>
      </c>
      <c r="I213" s="317" t="s">
        <v>276</v>
      </c>
      <c r="J213" s="314" t="s">
        <v>308</v>
      </c>
      <c r="K213" s="315" t="s">
        <v>216</v>
      </c>
      <c r="L213" s="309" t="s">
        <v>217</v>
      </c>
      <c r="M213" s="318">
        <v>0</v>
      </c>
      <c r="N213" s="311">
        <v>1300</v>
      </c>
      <c r="O213" s="320">
        <v>0</v>
      </c>
      <c r="P213" s="311">
        <v>0</v>
      </c>
      <c r="Q213" s="311">
        <f t="shared" si="6"/>
        <v>1300</v>
      </c>
      <c r="R213" s="319">
        <v>2540</v>
      </c>
      <c r="S213" s="302" t="s">
        <v>248</v>
      </c>
      <c r="T213" s="302">
        <v>3</v>
      </c>
      <c r="U213" s="302">
        <v>2</v>
      </c>
      <c r="V213" s="319"/>
      <c r="W213" s="302"/>
      <c r="X213" s="302"/>
      <c r="Y213" s="302"/>
      <c r="Z213" s="302"/>
      <c r="AA213" s="302">
        <v>2</v>
      </c>
      <c r="AB213" s="258" t="str">
        <f t="shared" si="7"/>
        <v>S32</v>
      </c>
      <c r="AC213" s="313"/>
    </row>
    <row r="214" spans="1:30" s="294" customFormat="1">
      <c r="A214" s="294">
        <v>210</v>
      </c>
      <c r="B214" s="306" t="s">
        <v>677</v>
      </c>
      <c r="C214" s="314" t="s">
        <v>268</v>
      </c>
      <c r="D214" s="314" t="s">
        <v>268</v>
      </c>
      <c r="E214" s="314" t="s">
        <v>678</v>
      </c>
      <c r="F214" s="314" t="s">
        <v>213</v>
      </c>
      <c r="G214" s="314">
        <v>731940</v>
      </c>
      <c r="H214" s="314">
        <v>1911887</v>
      </c>
      <c r="I214" s="314" t="s">
        <v>271</v>
      </c>
      <c r="J214" s="314" t="s">
        <v>285</v>
      </c>
      <c r="K214" s="315" t="s">
        <v>216</v>
      </c>
      <c r="L214" s="309" t="s">
        <v>217</v>
      </c>
      <c r="M214" s="310">
        <v>0</v>
      </c>
      <c r="N214" s="311">
        <v>42</v>
      </c>
      <c r="O214" s="320">
        <v>0</v>
      </c>
      <c r="P214" s="311">
        <v>958</v>
      </c>
      <c r="Q214" s="311">
        <f t="shared" si="6"/>
        <v>1000</v>
      </c>
      <c r="R214" s="314">
        <v>2541</v>
      </c>
      <c r="S214" s="302" t="s">
        <v>248</v>
      </c>
      <c r="T214" s="302">
        <v>4</v>
      </c>
      <c r="U214" s="302">
        <v>1</v>
      </c>
      <c r="V214" s="314" t="s">
        <v>357</v>
      </c>
      <c r="W214" s="312">
        <v>1.71</v>
      </c>
      <c r="X214" s="302">
        <v>12</v>
      </c>
      <c r="Y214" s="302">
        <v>1</v>
      </c>
      <c r="Z214" s="302">
        <v>9</v>
      </c>
      <c r="AA214" s="321">
        <v>4</v>
      </c>
      <c r="AB214" s="258" t="str">
        <f t="shared" si="7"/>
        <v>S41</v>
      </c>
      <c r="AC214" s="313"/>
      <c r="AD214" s="294" t="s">
        <v>665</v>
      </c>
    </row>
    <row r="215" spans="1:30" s="294" customFormat="1" ht="21" customHeight="1">
      <c r="A215" s="294">
        <v>211</v>
      </c>
      <c r="B215" s="306" t="s">
        <v>679</v>
      </c>
      <c r="C215" s="314" t="s">
        <v>428</v>
      </c>
      <c r="D215" s="314" t="s">
        <v>428</v>
      </c>
      <c r="E215" s="314" t="s">
        <v>680</v>
      </c>
      <c r="F215" s="314" t="s">
        <v>238</v>
      </c>
      <c r="G215" s="314">
        <v>810700</v>
      </c>
      <c r="H215" s="314">
        <v>1886000</v>
      </c>
      <c r="I215" s="314" t="s">
        <v>295</v>
      </c>
      <c r="J215" s="314" t="s">
        <v>321</v>
      </c>
      <c r="K215" s="302" t="s">
        <v>241</v>
      </c>
      <c r="L215" s="309" t="s">
        <v>242</v>
      </c>
      <c r="M215" s="310">
        <v>0</v>
      </c>
      <c r="N215" s="311">
        <v>0</v>
      </c>
      <c r="O215" s="320">
        <v>0</v>
      </c>
      <c r="P215" s="311">
        <v>600</v>
      </c>
      <c r="Q215" s="311">
        <f t="shared" si="6"/>
        <v>600</v>
      </c>
      <c r="R215" s="314">
        <v>2541</v>
      </c>
      <c r="S215" s="302" t="s">
        <v>248</v>
      </c>
      <c r="T215" s="302">
        <v>2</v>
      </c>
      <c r="U215" s="302">
        <v>2</v>
      </c>
      <c r="V215" s="314"/>
      <c r="W215" s="302"/>
      <c r="X215" s="302"/>
      <c r="Y215" s="302"/>
      <c r="Z215" s="302"/>
      <c r="AA215" s="302">
        <v>3</v>
      </c>
      <c r="AB215" s="258" t="str">
        <f t="shared" si="7"/>
        <v>S22</v>
      </c>
      <c r="AC215" s="313"/>
    </row>
    <row r="216" spans="1:30" s="294" customFormat="1">
      <c r="A216" s="294">
        <v>212</v>
      </c>
      <c r="B216" s="306" t="s">
        <v>681</v>
      </c>
      <c r="C216" s="314" t="s">
        <v>355</v>
      </c>
      <c r="D216" s="314" t="s">
        <v>356</v>
      </c>
      <c r="E216" s="314" t="s">
        <v>682</v>
      </c>
      <c r="F216" s="314" t="s">
        <v>280</v>
      </c>
      <c r="G216" s="314">
        <v>807500</v>
      </c>
      <c r="H216" s="314">
        <v>1963300</v>
      </c>
      <c r="I216" s="314" t="s">
        <v>302</v>
      </c>
      <c r="J216" s="314" t="s">
        <v>308</v>
      </c>
      <c r="K216" s="315" t="s">
        <v>216</v>
      </c>
      <c r="L216" s="309" t="s">
        <v>217</v>
      </c>
      <c r="M216" s="310">
        <v>0</v>
      </c>
      <c r="N216" s="311">
        <v>0</v>
      </c>
      <c r="O216" s="320">
        <v>0</v>
      </c>
      <c r="P216" s="311">
        <v>300</v>
      </c>
      <c r="Q216" s="311">
        <f t="shared" si="6"/>
        <v>300</v>
      </c>
      <c r="R216" s="314">
        <v>2541</v>
      </c>
      <c r="S216" s="302" t="s">
        <v>248</v>
      </c>
      <c r="T216" s="302">
        <v>2</v>
      </c>
      <c r="U216" s="302">
        <v>2</v>
      </c>
      <c r="V216" s="314"/>
      <c r="W216" s="302"/>
      <c r="X216" s="302"/>
      <c r="Y216" s="302"/>
      <c r="Z216" s="302"/>
      <c r="AA216" s="302">
        <v>2</v>
      </c>
      <c r="AB216" s="258" t="str">
        <f t="shared" si="7"/>
        <v>S22</v>
      </c>
      <c r="AC216" s="313"/>
    </row>
    <row r="217" spans="1:30" s="294" customFormat="1">
      <c r="A217" s="294">
        <v>213</v>
      </c>
      <c r="B217" s="306" t="s">
        <v>683</v>
      </c>
      <c r="C217" s="314" t="s">
        <v>365</v>
      </c>
      <c r="D217" s="314" t="s">
        <v>434</v>
      </c>
      <c r="E217" s="314" t="s">
        <v>684</v>
      </c>
      <c r="F217" s="314" t="s">
        <v>280</v>
      </c>
      <c r="G217" s="314">
        <v>814900</v>
      </c>
      <c r="H217" s="314">
        <v>1903500</v>
      </c>
      <c r="I217" s="314" t="s">
        <v>295</v>
      </c>
      <c r="J217" s="314" t="s">
        <v>258</v>
      </c>
      <c r="K217" s="315" t="s">
        <v>216</v>
      </c>
      <c r="L217" s="309" t="s">
        <v>217</v>
      </c>
      <c r="M217" s="310">
        <v>0.06</v>
      </c>
      <c r="N217" s="311">
        <v>0</v>
      </c>
      <c r="O217" s="320">
        <v>0</v>
      </c>
      <c r="P217" s="311">
        <v>500</v>
      </c>
      <c r="Q217" s="311">
        <f t="shared" si="6"/>
        <v>500</v>
      </c>
      <c r="R217" s="314">
        <v>2541</v>
      </c>
      <c r="S217" s="302" t="s">
        <v>248</v>
      </c>
      <c r="T217" s="302">
        <v>1</v>
      </c>
      <c r="U217" s="302">
        <v>2</v>
      </c>
      <c r="V217" s="314"/>
      <c r="W217" s="302"/>
      <c r="X217" s="302"/>
      <c r="Y217" s="302"/>
      <c r="Z217" s="302"/>
      <c r="AA217" s="302">
        <v>3</v>
      </c>
      <c r="AB217" s="258" t="str">
        <f t="shared" si="7"/>
        <v>S12</v>
      </c>
      <c r="AC217" s="313"/>
    </row>
    <row r="218" spans="1:30" s="294" customFormat="1" ht="21" customHeight="1">
      <c r="A218" s="294">
        <v>214</v>
      </c>
      <c r="B218" s="306" t="s">
        <v>685</v>
      </c>
      <c r="C218" s="314" t="s">
        <v>226</v>
      </c>
      <c r="D218" s="314" t="s">
        <v>686</v>
      </c>
      <c r="E218" s="314" t="s">
        <v>687</v>
      </c>
      <c r="F218" s="314" t="s">
        <v>213</v>
      </c>
      <c r="G218" s="314">
        <v>743000</v>
      </c>
      <c r="H218" s="314">
        <v>1947300</v>
      </c>
      <c r="I218" s="314" t="s">
        <v>228</v>
      </c>
      <c r="J218" s="314" t="s">
        <v>229</v>
      </c>
      <c r="K218" s="315" t="s">
        <v>216</v>
      </c>
      <c r="L218" s="309" t="s">
        <v>217</v>
      </c>
      <c r="M218" s="310">
        <v>0.16800000000000001</v>
      </c>
      <c r="N218" s="311">
        <v>165</v>
      </c>
      <c r="O218" s="320">
        <v>0</v>
      </c>
      <c r="P218" s="311">
        <v>85</v>
      </c>
      <c r="Q218" s="311">
        <f t="shared" si="6"/>
        <v>250</v>
      </c>
      <c r="R218" s="314">
        <v>2542</v>
      </c>
      <c r="S218" s="302" t="s">
        <v>248</v>
      </c>
      <c r="T218" s="302">
        <v>1</v>
      </c>
      <c r="U218" s="302">
        <v>1</v>
      </c>
      <c r="V218" s="314" t="s">
        <v>396</v>
      </c>
      <c r="W218" s="312">
        <v>0</v>
      </c>
      <c r="X218" s="302">
        <v>3</v>
      </c>
      <c r="Y218" s="302">
        <v>1</v>
      </c>
      <c r="Z218" s="302">
        <v>23</v>
      </c>
      <c r="AA218" s="302">
        <v>1</v>
      </c>
      <c r="AB218" s="258" t="str">
        <f t="shared" si="7"/>
        <v>S11</v>
      </c>
      <c r="AC218" s="313"/>
    </row>
    <row r="219" spans="1:30" s="294" customFormat="1">
      <c r="A219" s="294">
        <v>215</v>
      </c>
      <c r="B219" s="306" t="s">
        <v>688</v>
      </c>
      <c r="C219" s="314" t="s">
        <v>274</v>
      </c>
      <c r="D219" s="314" t="s">
        <v>304</v>
      </c>
      <c r="E219" s="314" t="s">
        <v>689</v>
      </c>
      <c r="F219" s="314" t="s">
        <v>213</v>
      </c>
      <c r="G219" s="314">
        <v>774700</v>
      </c>
      <c r="H219" s="314">
        <v>1965400</v>
      </c>
      <c r="I219" s="314" t="s">
        <v>276</v>
      </c>
      <c r="J219" s="314" t="s">
        <v>229</v>
      </c>
      <c r="K219" s="315" t="s">
        <v>216</v>
      </c>
      <c r="L219" s="309" t="s">
        <v>217</v>
      </c>
      <c r="M219" s="310">
        <v>0</v>
      </c>
      <c r="N219" s="311">
        <v>0</v>
      </c>
      <c r="O219" s="320">
        <v>0</v>
      </c>
      <c r="P219" s="311">
        <v>700</v>
      </c>
      <c r="Q219" s="311">
        <f t="shared" si="6"/>
        <v>700</v>
      </c>
      <c r="R219" s="314">
        <v>2542</v>
      </c>
      <c r="S219" s="302" t="s">
        <v>248</v>
      </c>
      <c r="T219" s="302">
        <v>2</v>
      </c>
      <c r="U219" s="302">
        <v>2</v>
      </c>
      <c r="V219" s="314"/>
      <c r="W219" s="302"/>
      <c r="X219" s="302"/>
      <c r="Y219" s="302"/>
      <c r="Z219" s="302"/>
      <c r="AA219" s="302">
        <v>2</v>
      </c>
      <c r="AB219" s="258" t="str">
        <f t="shared" si="7"/>
        <v>S22</v>
      </c>
      <c r="AC219" s="313"/>
    </row>
    <row r="220" spans="1:30" s="294" customFormat="1">
      <c r="A220" s="294">
        <v>216</v>
      </c>
      <c r="B220" s="306" t="s">
        <v>651</v>
      </c>
      <c r="C220" s="314" t="s">
        <v>428</v>
      </c>
      <c r="D220" s="314" t="s">
        <v>647</v>
      </c>
      <c r="E220" s="314" t="s">
        <v>690</v>
      </c>
      <c r="F220" s="314" t="s">
        <v>431</v>
      </c>
      <c r="G220" s="314">
        <v>189300</v>
      </c>
      <c r="H220" s="314">
        <v>1885600</v>
      </c>
      <c r="I220" s="314" t="s">
        <v>432</v>
      </c>
      <c r="J220" s="314" t="s">
        <v>321</v>
      </c>
      <c r="K220" s="302" t="s">
        <v>241</v>
      </c>
      <c r="L220" s="309" t="s">
        <v>242</v>
      </c>
      <c r="M220" s="310">
        <v>0</v>
      </c>
      <c r="N220" s="311">
        <v>0</v>
      </c>
      <c r="O220" s="320">
        <v>0</v>
      </c>
      <c r="P220" s="311">
        <v>840</v>
      </c>
      <c r="Q220" s="311">
        <f t="shared" si="6"/>
        <v>840</v>
      </c>
      <c r="R220" s="314">
        <v>2542</v>
      </c>
      <c r="S220" s="302" t="s">
        <v>248</v>
      </c>
      <c r="T220" s="302">
        <v>2</v>
      </c>
      <c r="U220" s="302">
        <v>2</v>
      </c>
      <c r="V220" s="314"/>
      <c r="W220" s="302"/>
      <c r="X220" s="302"/>
      <c r="Y220" s="302"/>
      <c r="Z220" s="302"/>
      <c r="AA220" s="302">
        <v>3</v>
      </c>
      <c r="AB220" s="258" t="str">
        <f t="shared" si="7"/>
        <v>S22</v>
      </c>
      <c r="AC220" s="313"/>
    </row>
    <row r="221" spans="1:30" s="294" customFormat="1" ht="21" customHeight="1">
      <c r="A221" s="294">
        <v>217</v>
      </c>
      <c r="B221" s="306" t="s">
        <v>691</v>
      </c>
      <c r="C221" s="314" t="s">
        <v>226</v>
      </c>
      <c r="D221" s="314" t="s">
        <v>226</v>
      </c>
      <c r="E221" s="314" t="s">
        <v>692</v>
      </c>
      <c r="F221" s="314" t="s">
        <v>213</v>
      </c>
      <c r="G221" s="314">
        <v>754300</v>
      </c>
      <c r="H221" s="314">
        <v>1943600</v>
      </c>
      <c r="I221" s="314" t="s">
        <v>228</v>
      </c>
      <c r="J221" s="314" t="s">
        <v>229</v>
      </c>
      <c r="K221" s="315" t="s">
        <v>216</v>
      </c>
      <c r="L221" s="309" t="s">
        <v>217</v>
      </c>
      <c r="M221" s="310">
        <v>0.1</v>
      </c>
      <c r="N221" s="311">
        <v>0</v>
      </c>
      <c r="O221" s="320">
        <v>0</v>
      </c>
      <c r="P221" s="311">
        <v>100</v>
      </c>
      <c r="Q221" s="311">
        <f t="shared" si="6"/>
        <v>100</v>
      </c>
      <c r="R221" s="314">
        <v>2542</v>
      </c>
      <c r="S221" s="302" t="s">
        <v>248</v>
      </c>
      <c r="T221" s="302">
        <v>1</v>
      </c>
      <c r="U221" s="302">
        <v>2</v>
      </c>
      <c r="V221" s="314"/>
      <c r="W221" s="302"/>
      <c r="X221" s="302"/>
      <c r="Y221" s="302"/>
      <c r="Z221" s="302"/>
      <c r="AA221" s="302">
        <v>1</v>
      </c>
      <c r="AB221" s="258" t="str">
        <f t="shared" si="7"/>
        <v>S12</v>
      </c>
      <c r="AC221" s="313"/>
    </row>
    <row r="222" spans="1:30" s="294" customFormat="1">
      <c r="A222" s="294">
        <v>218</v>
      </c>
      <c r="B222" s="306" t="s">
        <v>693</v>
      </c>
      <c r="C222" s="314" t="s">
        <v>274</v>
      </c>
      <c r="D222" s="314" t="s">
        <v>447</v>
      </c>
      <c r="E222" s="314" t="s">
        <v>694</v>
      </c>
      <c r="F222" s="314" t="s">
        <v>213</v>
      </c>
      <c r="G222" s="314">
        <v>797100</v>
      </c>
      <c r="H222" s="314">
        <v>1990700</v>
      </c>
      <c r="I222" s="314" t="s">
        <v>421</v>
      </c>
      <c r="J222" s="314" t="s">
        <v>308</v>
      </c>
      <c r="K222" s="315" t="s">
        <v>216</v>
      </c>
      <c r="L222" s="309" t="s">
        <v>217</v>
      </c>
      <c r="M222" s="310">
        <v>0.17</v>
      </c>
      <c r="N222" s="311">
        <v>500</v>
      </c>
      <c r="O222" s="320">
        <v>0</v>
      </c>
      <c r="P222" s="311"/>
      <c r="Q222" s="311">
        <f t="shared" si="6"/>
        <v>500</v>
      </c>
      <c r="R222" s="314">
        <v>2543</v>
      </c>
      <c r="S222" s="302" t="s">
        <v>248</v>
      </c>
      <c r="T222" s="302">
        <v>1</v>
      </c>
      <c r="U222" s="302">
        <v>1</v>
      </c>
      <c r="V222" s="314" t="s">
        <v>396</v>
      </c>
      <c r="W222" s="312">
        <v>1</v>
      </c>
      <c r="X222" s="302">
        <v>14</v>
      </c>
      <c r="Y222" s="302">
        <v>1</v>
      </c>
      <c r="Z222" s="302">
        <v>16</v>
      </c>
      <c r="AA222" s="302">
        <v>2</v>
      </c>
      <c r="AB222" s="258" t="str">
        <f t="shared" si="7"/>
        <v>S11</v>
      </c>
      <c r="AC222" s="313"/>
    </row>
    <row r="223" spans="1:30" s="294" customFormat="1">
      <c r="A223" s="294">
        <v>219</v>
      </c>
      <c r="B223" s="306" t="s">
        <v>666</v>
      </c>
      <c r="C223" s="314" t="s">
        <v>231</v>
      </c>
      <c r="D223" s="314" t="s">
        <v>414</v>
      </c>
      <c r="E223" s="314" t="s">
        <v>542</v>
      </c>
      <c r="F223" s="314" t="s">
        <v>213</v>
      </c>
      <c r="G223" s="314">
        <v>776500</v>
      </c>
      <c r="H223" s="314">
        <v>1921200</v>
      </c>
      <c r="I223" s="314" t="s">
        <v>214</v>
      </c>
      <c r="J223" s="314" t="s">
        <v>215</v>
      </c>
      <c r="K223" s="315" t="s">
        <v>216</v>
      </c>
      <c r="L223" s="309" t="s">
        <v>217</v>
      </c>
      <c r="M223" s="310">
        <v>0</v>
      </c>
      <c r="N223" s="311">
        <v>0</v>
      </c>
      <c r="O223" s="320">
        <v>0</v>
      </c>
      <c r="P223" s="311">
        <v>500</v>
      </c>
      <c r="Q223" s="311">
        <f t="shared" si="6"/>
        <v>500</v>
      </c>
      <c r="R223" s="314">
        <v>2543</v>
      </c>
      <c r="S223" s="302" t="s">
        <v>248</v>
      </c>
      <c r="T223" s="302">
        <v>2</v>
      </c>
      <c r="U223" s="302">
        <v>2</v>
      </c>
      <c r="V223" s="314"/>
      <c r="W223" s="302"/>
      <c r="X223" s="302"/>
      <c r="Y223" s="302"/>
      <c r="Z223" s="302"/>
      <c r="AA223" s="302">
        <v>3</v>
      </c>
      <c r="AB223" s="258" t="str">
        <f t="shared" si="7"/>
        <v>S22</v>
      </c>
      <c r="AC223" s="313"/>
    </row>
    <row r="224" spans="1:30" s="294" customFormat="1" ht="21" customHeight="1">
      <c r="A224" s="294">
        <v>220</v>
      </c>
      <c r="B224" s="306" t="s">
        <v>695</v>
      </c>
      <c r="C224" s="314" t="s">
        <v>428</v>
      </c>
      <c r="D224" s="314" t="s">
        <v>428</v>
      </c>
      <c r="E224" s="314" t="s">
        <v>696</v>
      </c>
      <c r="F224" s="314" t="s">
        <v>238</v>
      </c>
      <c r="G224" s="314">
        <v>817100</v>
      </c>
      <c r="H224" s="314">
        <v>1884500</v>
      </c>
      <c r="I224" s="314" t="s">
        <v>697</v>
      </c>
      <c r="J224" s="314" t="s">
        <v>321</v>
      </c>
      <c r="K224" s="302" t="s">
        <v>241</v>
      </c>
      <c r="L224" s="309" t="s">
        <v>242</v>
      </c>
      <c r="M224" s="310">
        <v>0</v>
      </c>
      <c r="N224" s="311">
        <v>0</v>
      </c>
      <c r="O224" s="320">
        <v>0</v>
      </c>
      <c r="P224" s="311">
        <v>840</v>
      </c>
      <c r="Q224" s="311">
        <f t="shared" si="6"/>
        <v>840</v>
      </c>
      <c r="R224" s="314">
        <v>2543</v>
      </c>
      <c r="S224" s="302" t="s">
        <v>248</v>
      </c>
      <c r="T224" s="302">
        <v>2</v>
      </c>
      <c r="U224" s="302">
        <v>2</v>
      </c>
      <c r="V224" s="314"/>
      <c r="W224" s="302"/>
      <c r="X224" s="302"/>
      <c r="Y224" s="302"/>
      <c r="Z224" s="302"/>
      <c r="AA224" s="302">
        <v>3</v>
      </c>
      <c r="AB224" s="258" t="str">
        <f t="shared" si="7"/>
        <v>S22</v>
      </c>
      <c r="AC224" s="313"/>
    </row>
    <row r="225" spans="1:29" s="294" customFormat="1">
      <c r="A225" s="294">
        <v>221</v>
      </c>
      <c r="B225" s="306" t="s">
        <v>698</v>
      </c>
      <c r="C225" s="316" t="s">
        <v>211</v>
      </c>
      <c r="D225" s="316" t="s">
        <v>335</v>
      </c>
      <c r="E225" s="316" t="s">
        <v>336</v>
      </c>
      <c r="F225" s="315" t="s">
        <v>213</v>
      </c>
      <c r="G225" s="315">
        <v>791200</v>
      </c>
      <c r="H225" s="315">
        <v>1942200</v>
      </c>
      <c r="I225" s="317" t="s">
        <v>302</v>
      </c>
      <c r="J225" s="314" t="s">
        <v>215</v>
      </c>
      <c r="K225" s="315" t="s">
        <v>216</v>
      </c>
      <c r="L225" s="309" t="s">
        <v>217</v>
      </c>
      <c r="M225" s="318">
        <v>0</v>
      </c>
      <c r="N225" s="311">
        <v>1725</v>
      </c>
      <c r="O225" s="320">
        <v>0</v>
      </c>
      <c r="P225" s="311">
        <v>0</v>
      </c>
      <c r="Q225" s="311">
        <f t="shared" si="6"/>
        <v>1725</v>
      </c>
      <c r="R225" s="319">
        <v>2543</v>
      </c>
      <c r="S225" s="302" t="s">
        <v>248</v>
      </c>
      <c r="T225" s="302">
        <v>3</v>
      </c>
      <c r="U225" s="302">
        <v>2</v>
      </c>
      <c r="V225" s="319"/>
      <c r="W225" s="302"/>
      <c r="X225" s="302"/>
      <c r="Y225" s="302"/>
      <c r="Z225" s="302"/>
      <c r="AA225" s="302">
        <v>1</v>
      </c>
      <c r="AB225" s="258" t="str">
        <f t="shared" si="7"/>
        <v>S32</v>
      </c>
      <c r="AC225" s="313"/>
    </row>
    <row r="226" spans="1:29" s="294" customFormat="1">
      <c r="A226" s="294">
        <v>222</v>
      </c>
      <c r="B226" s="306" t="s">
        <v>699</v>
      </c>
      <c r="C226" s="316" t="s">
        <v>231</v>
      </c>
      <c r="D226" s="316" t="s">
        <v>251</v>
      </c>
      <c r="E226" s="316" t="s">
        <v>700</v>
      </c>
      <c r="F226" s="315" t="s">
        <v>213</v>
      </c>
      <c r="G226" s="315">
        <v>794000</v>
      </c>
      <c r="H226" s="315">
        <v>1923600</v>
      </c>
      <c r="I226" s="317" t="s">
        <v>252</v>
      </c>
      <c r="J226" s="314" t="s">
        <v>215</v>
      </c>
      <c r="K226" s="315" t="s">
        <v>216</v>
      </c>
      <c r="L226" s="309" t="s">
        <v>217</v>
      </c>
      <c r="M226" s="318">
        <v>0</v>
      </c>
      <c r="N226" s="311">
        <v>1293</v>
      </c>
      <c r="O226" s="320">
        <v>0</v>
      </c>
      <c r="P226" s="311">
        <v>0</v>
      </c>
      <c r="Q226" s="311">
        <f t="shared" si="6"/>
        <v>1293</v>
      </c>
      <c r="R226" s="319">
        <v>2543</v>
      </c>
      <c r="S226" s="302" t="s">
        <v>248</v>
      </c>
      <c r="T226" s="302">
        <v>3</v>
      </c>
      <c r="U226" s="302">
        <v>2</v>
      </c>
      <c r="V226" s="319"/>
      <c r="W226" s="302"/>
      <c r="X226" s="302"/>
      <c r="Y226" s="302"/>
      <c r="Z226" s="302"/>
      <c r="AA226" s="302">
        <v>3</v>
      </c>
      <c r="AB226" s="258" t="str">
        <f t="shared" si="7"/>
        <v>S32</v>
      </c>
      <c r="AC226" s="313"/>
    </row>
    <row r="227" spans="1:29" s="294" customFormat="1" ht="21" customHeight="1">
      <c r="A227" s="294">
        <v>223</v>
      </c>
      <c r="B227" s="306" t="s">
        <v>701</v>
      </c>
      <c r="C227" s="314" t="s">
        <v>365</v>
      </c>
      <c r="D227" s="314" t="s">
        <v>595</v>
      </c>
      <c r="E227" s="314" t="s">
        <v>702</v>
      </c>
      <c r="F227" s="314" t="s">
        <v>551</v>
      </c>
      <c r="G227" s="314">
        <v>183000</v>
      </c>
      <c r="H227" s="314">
        <v>1906000</v>
      </c>
      <c r="I227" s="314" t="s">
        <v>432</v>
      </c>
      <c r="J227" s="314" t="s">
        <v>331</v>
      </c>
      <c r="K227" s="302" t="s">
        <v>241</v>
      </c>
      <c r="L227" s="309" t="s">
        <v>242</v>
      </c>
      <c r="M227" s="310">
        <v>0.12</v>
      </c>
      <c r="N227" s="311">
        <v>0</v>
      </c>
      <c r="O227" s="320">
        <v>0</v>
      </c>
      <c r="P227" s="311">
        <v>600</v>
      </c>
      <c r="Q227" s="311">
        <f t="shared" si="6"/>
        <v>600</v>
      </c>
      <c r="R227" s="314">
        <v>2543</v>
      </c>
      <c r="S227" s="302" t="s">
        <v>248</v>
      </c>
      <c r="T227" s="302">
        <v>1</v>
      </c>
      <c r="U227" s="302">
        <v>2</v>
      </c>
      <c r="V227" s="314"/>
      <c r="W227" s="302"/>
      <c r="X227" s="302"/>
      <c r="Y227" s="302"/>
      <c r="Z227" s="302"/>
      <c r="AA227" s="302">
        <v>3</v>
      </c>
      <c r="AB227" s="258" t="str">
        <f t="shared" si="7"/>
        <v>S12</v>
      </c>
      <c r="AC227" s="313"/>
    </row>
    <row r="228" spans="1:29" s="294" customFormat="1">
      <c r="A228" s="294">
        <v>224</v>
      </c>
      <c r="B228" s="306" t="s">
        <v>703</v>
      </c>
      <c r="C228" s="314" t="s">
        <v>231</v>
      </c>
      <c r="D228" s="323" t="s">
        <v>542</v>
      </c>
      <c r="E228" s="314" t="s">
        <v>556</v>
      </c>
      <c r="F228" s="314" t="s">
        <v>280</v>
      </c>
      <c r="G228" s="314">
        <v>806900</v>
      </c>
      <c r="H228" s="314">
        <v>1907400</v>
      </c>
      <c r="I228" s="314" t="s">
        <v>295</v>
      </c>
      <c r="J228" s="314" t="s">
        <v>258</v>
      </c>
      <c r="K228" s="315" t="s">
        <v>216</v>
      </c>
      <c r="L228" s="309" t="s">
        <v>217</v>
      </c>
      <c r="M228" s="310">
        <v>7.0999999999999994E-2</v>
      </c>
      <c r="N228" s="311">
        <v>0</v>
      </c>
      <c r="O228" s="320">
        <v>0</v>
      </c>
      <c r="P228" s="311">
        <v>500</v>
      </c>
      <c r="Q228" s="311">
        <f t="shared" si="6"/>
        <v>500</v>
      </c>
      <c r="R228" s="314">
        <v>2543</v>
      </c>
      <c r="S228" s="302" t="s">
        <v>248</v>
      </c>
      <c r="T228" s="302">
        <v>1</v>
      </c>
      <c r="U228" s="302">
        <v>2</v>
      </c>
      <c r="V228" s="314"/>
      <c r="W228" s="302"/>
      <c r="X228" s="302"/>
      <c r="Y228" s="302"/>
      <c r="Z228" s="302"/>
      <c r="AA228" s="302">
        <v>3</v>
      </c>
      <c r="AB228" s="258" t="str">
        <f t="shared" si="7"/>
        <v>S12</v>
      </c>
      <c r="AC228" s="313"/>
    </row>
    <row r="229" spans="1:29" s="294" customFormat="1">
      <c r="A229" s="294">
        <v>225</v>
      </c>
      <c r="B229" s="306" t="s">
        <v>691</v>
      </c>
      <c r="C229" s="314" t="s">
        <v>236</v>
      </c>
      <c r="D229" s="314" t="s">
        <v>313</v>
      </c>
      <c r="E229" s="314" t="s">
        <v>704</v>
      </c>
      <c r="F229" s="314" t="s">
        <v>238</v>
      </c>
      <c r="G229" s="314">
        <v>810800</v>
      </c>
      <c r="H229" s="314">
        <v>1877500</v>
      </c>
      <c r="I229" s="314" t="s">
        <v>239</v>
      </c>
      <c r="J229" s="314" t="s">
        <v>240</v>
      </c>
      <c r="K229" s="302" t="s">
        <v>241</v>
      </c>
      <c r="L229" s="309" t="s">
        <v>242</v>
      </c>
      <c r="M229" s="310">
        <v>0.2</v>
      </c>
      <c r="N229" s="311">
        <v>0</v>
      </c>
      <c r="O229" s="320">
        <v>0</v>
      </c>
      <c r="P229" s="311">
        <v>300</v>
      </c>
      <c r="Q229" s="311">
        <f t="shared" si="6"/>
        <v>300</v>
      </c>
      <c r="R229" s="314">
        <v>2543</v>
      </c>
      <c r="S229" s="302" t="s">
        <v>248</v>
      </c>
      <c r="T229" s="302">
        <v>1</v>
      </c>
      <c r="U229" s="302">
        <v>2</v>
      </c>
      <c r="V229" s="314"/>
      <c r="W229" s="302"/>
      <c r="X229" s="302"/>
      <c r="Y229" s="302"/>
      <c r="Z229" s="302"/>
      <c r="AA229" s="302">
        <v>3</v>
      </c>
      <c r="AB229" s="258" t="str">
        <f t="shared" si="7"/>
        <v>S12</v>
      </c>
      <c r="AC229" s="313"/>
    </row>
    <row r="230" spans="1:29" s="294" customFormat="1" ht="21" customHeight="1">
      <c r="A230" s="294">
        <v>226</v>
      </c>
      <c r="B230" s="306" t="s">
        <v>705</v>
      </c>
      <c r="C230" s="314" t="s">
        <v>355</v>
      </c>
      <c r="D230" s="314" t="s">
        <v>355</v>
      </c>
      <c r="E230" s="314" t="s">
        <v>706</v>
      </c>
      <c r="F230" s="314" t="s">
        <v>213</v>
      </c>
      <c r="G230" s="314">
        <v>797150</v>
      </c>
      <c r="H230" s="314">
        <v>1996320</v>
      </c>
      <c r="I230" s="314" t="s">
        <v>697</v>
      </c>
      <c r="J230" s="314" t="s">
        <v>308</v>
      </c>
      <c r="K230" s="315" t="s">
        <v>216</v>
      </c>
      <c r="L230" s="309" t="s">
        <v>217</v>
      </c>
      <c r="M230" s="310">
        <v>5.0999999999999997E-2</v>
      </c>
      <c r="N230" s="311">
        <v>182</v>
      </c>
      <c r="O230" s="320">
        <v>0</v>
      </c>
      <c r="P230" s="311"/>
      <c r="Q230" s="311">
        <f t="shared" si="6"/>
        <v>182</v>
      </c>
      <c r="R230" s="314">
        <v>2544</v>
      </c>
      <c r="S230" s="302" t="s">
        <v>248</v>
      </c>
      <c r="T230" s="302">
        <v>1</v>
      </c>
      <c r="U230" s="302">
        <v>1</v>
      </c>
      <c r="V230" s="314" t="s">
        <v>396</v>
      </c>
      <c r="W230" s="312">
        <v>1.3</v>
      </c>
      <c r="X230" s="302">
        <v>13</v>
      </c>
      <c r="Y230" s="302">
        <v>1</v>
      </c>
      <c r="Z230" s="302">
        <v>18</v>
      </c>
      <c r="AA230" s="302">
        <v>2</v>
      </c>
      <c r="AB230" s="258" t="str">
        <f t="shared" si="7"/>
        <v>S11</v>
      </c>
      <c r="AC230" s="313"/>
    </row>
    <row r="231" spans="1:29" s="294" customFormat="1">
      <c r="A231" s="294">
        <v>227</v>
      </c>
      <c r="B231" s="306" t="s">
        <v>707</v>
      </c>
      <c r="C231" s="314" t="s">
        <v>408</v>
      </c>
      <c r="D231" s="314" t="s">
        <v>486</v>
      </c>
      <c r="E231" s="314" t="s">
        <v>708</v>
      </c>
      <c r="F231" s="314" t="s">
        <v>213</v>
      </c>
      <c r="G231" s="314">
        <v>708329</v>
      </c>
      <c r="H231" s="314">
        <v>1942510</v>
      </c>
      <c r="I231" s="314" t="s">
        <v>487</v>
      </c>
      <c r="J231" s="314" t="s">
        <v>409</v>
      </c>
      <c r="K231" s="315" t="s">
        <v>216</v>
      </c>
      <c r="L231" s="309" t="s">
        <v>217</v>
      </c>
      <c r="M231" s="310">
        <v>0</v>
      </c>
      <c r="N231" s="311">
        <v>220</v>
      </c>
      <c r="O231" s="320">
        <v>0</v>
      </c>
      <c r="P231" s="311">
        <v>0</v>
      </c>
      <c r="Q231" s="311">
        <f t="shared" si="6"/>
        <v>220</v>
      </c>
      <c r="R231" s="314">
        <v>2544</v>
      </c>
      <c r="S231" s="302" t="s">
        <v>248</v>
      </c>
      <c r="T231" s="302">
        <v>2</v>
      </c>
      <c r="U231" s="302">
        <v>1</v>
      </c>
      <c r="V231" s="314" t="s">
        <v>357</v>
      </c>
      <c r="W231" s="312">
        <v>3.92</v>
      </c>
      <c r="X231" s="302">
        <v>11</v>
      </c>
      <c r="Y231" s="302">
        <v>1</v>
      </c>
      <c r="Z231" s="302">
        <v>41</v>
      </c>
      <c r="AA231" s="321">
        <v>4</v>
      </c>
      <c r="AB231" s="258" t="str">
        <f t="shared" si="7"/>
        <v>S21</v>
      </c>
      <c r="AC231" s="313"/>
    </row>
    <row r="232" spans="1:29" s="294" customFormat="1">
      <c r="A232" s="294">
        <v>228</v>
      </c>
      <c r="B232" s="306" t="s">
        <v>619</v>
      </c>
      <c r="C232" s="314" t="s">
        <v>231</v>
      </c>
      <c r="D232" s="314" t="s">
        <v>251</v>
      </c>
      <c r="E232" s="314" t="s">
        <v>641</v>
      </c>
      <c r="F232" s="314" t="s">
        <v>213</v>
      </c>
      <c r="G232" s="314">
        <v>793800</v>
      </c>
      <c r="H232" s="314">
        <v>1923800</v>
      </c>
      <c r="I232" s="314" t="s">
        <v>252</v>
      </c>
      <c r="J232" s="314" t="s">
        <v>215</v>
      </c>
      <c r="K232" s="315" t="s">
        <v>216</v>
      </c>
      <c r="L232" s="309" t="s">
        <v>217</v>
      </c>
      <c r="M232" s="310">
        <v>0</v>
      </c>
      <c r="N232" s="311">
        <v>0</v>
      </c>
      <c r="O232" s="320">
        <v>0</v>
      </c>
      <c r="P232" s="311">
        <v>300</v>
      </c>
      <c r="Q232" s="311">
        <f t="shared" si="6"/>
        <v>300</v>
      </c>
      <c r="R232" s="314">
        <v>2544</v>
      </c>
      <c r="S232" s="302" t="s">
        <v>248</v>
      </c>
      <c r="T232" s="302">
        <v>2</v>
      </c>
      <c r="U232" s="302">
        <v>2</v>
      </c>
      <c r="V232" s="314"/>
      <c r="W232" s="302"/>
      <c r="X232" s="302"/>
      <c r="Y232" s="302"/>
      <c r="Z232" s="302"/>
      <c r="AA232" s="302">
        <v>3</v>
      </c>
      <c r="AB232" s="258" t="str">
        <f t="shared" si="7"/>
        <v>S22</v>
      </c>
      <c r="AC232" s="313"/>
    </row>
    <row r="233" spans="1:29" s="294" customFormat="1" ht="21" customHeight="1">
      <c r="A233" s="294">
        <v>229</v>
      </c>
      <c r="B233" s="306" t="s">
        <v>651</v>
      </c>
      <c r="C233" s="314" t="s">
        <v>428</v>
      </c>
      <c r="D233" s="314" t="s">
        <v>647</v>
      </c>
      <c r="E233" s="314" t="s">
        <v>709</v>
      </c>
      <c r="F233" s="314" t="s">
        <v>431</v>
      </c>
      <c r="G233" s="314">
        <v>191200</v>
      </c>
      <c r="H233" s="314">
        <v>1885800</v>
      </c>
      <c r="I233" s="314" t="s">
        <v>432</v>
      </c>
      <c r="J233" s="314" t="s">
        <v>321</v>
      </c>
      <c r="K233" s="302" t="s">
        <v>241</v>
      </c>
      <c r="L233" s="309" t="s">
        <v>242</v>
      </c>
      <c r="M233" s="310">
        <v>0</v>
      </c>
      <c r="N233" s="311">
        <v>0</v>
      </c>
      <c r="O233" s="320">
        <v>0</v>
      </c>
      <c r="P233" s="311">
        <v>700</v>
      </c>
      <c r="Q233" s="311">
        <f t="shared" si="6"/>
        <v>700</v>
      </c>
      <c r="R233" s="314">
        <v>2544</v>
      </c>
      <c r="S233" s="302" t="s">
        <v>248</v>
      </c>
      <c r="T233" s="302">
        <v>2</v>
      </c>
      <c r="U233" s="302">
        <v>2</v>
      </c>
      <c r="V233" s="314"/>
      <c r="W233" s="302"/>
      <c r="X233" s="302"/>
      <c r="Y233" s="302"/>
      <c r="Z233" s="302"/>
      <c r="AA233" s="302">
        <v>3</v>
      </c>
      <c r="AB233" s="258" t="str">
        <f t="shared" si="7"/>
        <v>S22</v>
      </c>
      <c r="AC233" s="313"/>
    </row>
    <row r="234" spans="1:29" s="294" customFormat="1">
      <c r="A234" s="294">
        <v>230</v>
      </c>
      <c r="B234" s="306" t="s">
        <v>710</v>
      </c>
      <c r="C234" s="316" t="s">
        <v>287</v>
      </c>
      <c r="D234" s="316" t="s">
        <v>569</v>
      </c>
      <c r="E234" s="316" t="s">
        <v>711</v>
      </c>
      <c r="F234" s="315" t="s">
        <v>290</v>
      </c>
      <c r="G234" s="315">
        <v>787400</v>
      </c>
      <c r="H234" s="315">
        <v>1892400</v>
      </c>
      <c r="I234" s="317" t="s">
        <v>257</v>
      </c>
      <c r="J234" s="314" t="s">
        <v>215</v>
      </c>
      <c r="K234" s="315" t="s">
        <v>216</v>
      </c>
      <c r="L234" s="309" t="s">
        <v>217</v>
      </c>
      <c r="M234" s="318">
        <v>0</v>
      </c>
      <c r="N234" s="311">
        <v>1200</v>
      </c>
      <c r="O234" s="320">
        <v>0</v>
      </c>
      <c r="P234" s="311">
        <v>0</v>
      </c>
      <c r="Q234" s="311">
        <f t="shared" si="6"/>
        <v>1200</v>
      </c>
      <c r="R234" s="319">
        <v>2544</v>
      </c>
      <c r="S234" s="302" t="s">
        <v>248</v>
      </c>
      <c r="T234" s="302">
        <v>3</v>
      </c>
      <c r="U234" s="302">
        <v>2</v>
      </c>
      <c r="V234" s="319"/>
      <c r="W234" s="302"/>
      <c r="X234" s="302"/>
      <c r="Y234" s="302"/>
      <c r="Z234" s="302"/>
      <c r="AA234" s="302">
        <v>3</v>
      </c>
      <c r="AB234" s="258" t="str">
        <f t="shared" si="7"/>
        <v>S32</v>
      </c>
      <c r="AC234" s="313"/>
    </row>
    <row r="235" spans="1:29" s="294" customFormat="1">
      <c r="A235" s="294">
        <v>231</v>
      </c>
      <c r="B235" s="306" t="s">
        <v>712</v>
      </c>
      <c r="C235" s="316" t="s">
        <v>231</v>
      </c>
      <c r="D235" s="316" t="s">
        <v>251</v>
      </c>
      <c r="E235" s="316" t="s">
        <v>653</v>
      </c>
      <c r="F235" s="315" t="s">
        <v>213</v>
      </c>
      <c r="G235" s="315">
        <v>793600</v>
      </c>
      <c r="H235" s="315">
        <v>1920200</v>
      </c>
      <c r="I235" s="317" t="s">
        <v>252</v>
      </c>
      <c r="J235" s="314" t="s">
        <v>215</v>
      </c>
      <c r="K235" s="315" t="s">
        <v>216</v>
      </c>
      <c r="L235" s="309" t="s">
        <v>217</v>
      </c>
      <c r="M235" s="318">
        <v>0</v>
      </c>
      <c r="N235" s="311">
        <v>980</v>
      </c>
      <c r="O235" s="320">
        <v>0</v>
      </c>
      <c r="P235" s="311">
        <v>0</v>
      </c>
      <c r="Q235" s="311">
        <f t="shared" si="6"/>
        <v>980</v>
      </c>
      <c r="R235" s="319">
        <v>2544</v>
      </c>
      <c r="S235" s="302" t="s">
        <v>248</v>
      </c>
      <c r="T235" s="302">
        <v>3</v>
      </c>
      <c r="U235" s="302">
        <v>2</v>
      </c>
      <c r="V235" s="319"/>
      <c r="W235" s="302"/>
      <c r="X235" s="302"/>
      <c r="Y235" s="302"/>
      <c r="Z235" s="302"/>
      <c r="AA235" s="302">
        <v>3</v>
      </c>
      <c r="AB235" s="258" t="str">
        <f t="shared" si="7"/>
        <v>S32</v>
      </c>
      <c r="AC235" s="313"/>
    </row>
    <row r="236" spans="1:29" s="294" customFormat="1" ht="21" customHeight="1">
      <c r="A236" s="294">
        <v>232</v>
      </c>
      <c r="B236" s="306" t="s">
        <v>713</v>
      </c>
      <c r="C236" s="314" t="s">
        <v>211</v>
      </c>
      <c r="D236" s="314" t="s">
        <v>211</v>
      </c>
      <c r="E236" s="314" t="s">
        <v>714</v>
      </c>
      <c r="F236" s="314" t="s">
        <v>213</v>
      </c>
      <c r="G236" s="314">
        <v>783200</v>
      </c>
      <c r="H236" s="314">
        <v>1943400</v>
      </c>
      <c r="I236" s="314" t="s">
        <v>224</v>
      </c>
      <c r="J236" s="314" t="s">
        <v>215</v>
      </c>
      <c r="K236" s="315" t="s">
        <v>216</v>
      </c>
      <c r="L236" s="309" t="s">
        <v>217</v>
      </c>
      <c r="M236" s="310">
        <v>0.72899999999999998</v>
      </c>
      <c r="N236" s="311">
        <v>0</v>
      </c>
      <c r="O236" s="320">
        <v>0</v>
      </c>
      <c r="P236" s="311">
        <v>400</v>
      </c>
      <c r="Q236" s="311">
        <f t="shared" si="6"/>
        <v>400</v>
      </c>
      <c r="R236" s="314">
        <v>2544</v>
      </c>
      <c r="S236" s="302" t="s">
        <v>248</v>
      </c>
      <c r="T236" s="302">
        <v>1</v>
      </c>
      <c r="U236" s="302">
        <v>2</v>
      </c>
      <c r="V236" s="314"/>
      <c r="W236" s="302"/>
      <c r="X236" s="302"/>
      <c r="Y236" s="302"/>
      <c r="Z236" s="302"/>
      <c r="AA236" s="302">
        <v>1</v>
      </c>
      <c r="AB236" s="258" t="str">
        <f t="shared" si="7"/>
        <v>S12</v>
      </c>
      <c r="AC236" s="313"/>
    </row>
    <row r="237" spans="1:29" s="294" customFormat="1">
      <c r="A237" s="294">
        <v>233</v>
      </c>
      <c r="B237" s="306" t="s">
        <v>715</v>
      </c>
      <c r="C237" s="314" t="s">
        <v>226</v>
      </c>
      <c r="D237" s="314" t="s">
        <v>469</v>
      </c>
      <c r="E237" s="314" t="s">
        <v>469</v>
      </c>
      <c r="F237" s="314" t="s">
        <v>213</v>
      </c>
      <c r="G237" s="314">
        <v>765315</v>
      </c>
      <c r="H237" s="314">
        <v>1957297</v>
      </c>
      <c r="I237" s="314" t="s">
        <v>228</v>
      </c>
      <c r="J237" s="314" t="s">
        <v>229</v>
      </c>
      <c r="K237" s="315" t="s">
        <v>216</v>
      </c>
      <c r="L237" s="309" t="s">
        <v>217</v>
      </c>
      <c r="M237" s="310">
        <v>4.9000000000000002E-2</v>
      </c>
      <c r="N237" s="311">
        <v>550</v>
      </c>
      <c r="O237" s="320">
        <v>0</v>
      </c>
      <c r="P237" s="311">
        <v>0</v>
      </c>
      <c r="Q237" s="311">
        <f t="shared" si="6"/>
        <v>550</v>
      </c>
      <c r="R237" s="314">
        <v>2545</v>
      </c>
      <c r="S237" s="302" t="s">
        <v>248</v>
      </c>
      <c r="T237" s="302">
        <v>1</v>
      </c>
      <c r="U237" s="302">
        <v>1</v>
      </c>
      <c r="V237" s="314" t="s">
        <v>396</v>
      </c>
      <c r="W237" s="312">
        <v>0</v>
      </c>
      <c r="X237" s="302">
        <v>3</v>
      </c>
      <c r="Y237" s="302">
        <v>1</v>
      </c>
      <c r="Z237" s="302">
        <v>34</v>
      </c>
      <c r="AA237" s="302">
        <v>1</v>
      </c>
      <c r="AB237" s="258" t="str">
        <f t="shared" si="7"/>
        <v>S11</v>
      </c>
      <c r="AC237" s="313"/>
    </row>
    <row r="238" spans="1:29" s="294" customFormat="1">
      <c r="A238" s="294">
        <v>234</v>
      </c>
      <c r="B238" s="306" t="s">
        <v>716</v>
      </c>
      <c r="C238" s="314" t="s">
        <v>268</v>
      </c>
      <c r="D238" s="314" t="s">
        <v>269</v>
      </c>
      <c r="E238" s="314" t="s">
        <v>717</v>
      </c>
      <c r="F238" s="314" t="s">
        <v>213</v>
      </c>
      <c r="G238" s="314">
        <v>732234</v>
      </c>
      <c r="H238" s="314">
        <v>1937203</v>
      </c>
      <c r="I238" s="314" t="s">
        <v>546</v>
      </c>
      <c r="J238" s="314" t="s">
        <v>285</v>
      </c>
      <c r="K238" s="315" t="s">
        <v>216</v>
      </c>
      <c r="L238" s="309" t="s">
        <v>217</v>
      </c>
      <c r="M238" s="310">
        <v>0.126</v>
      </c>
      <c r="N238" s="311">
        <v>254</v>
      </c>
      <c r="O238" s="320">
        <v>0</v>
      </c>
      <c r="P238" s="311">
        <v>46</v>
      </c>
      <c r="Q238" s="311">
        <f t="shared" si="6"/>
        <v>300</v>
      </c>
      <c r="R238" s="314">
        <v>2545</v>
      </c>
      <c r="S238" s="302" t="s">
        <v>248</v>
      </c>
      <c r="T238" s="302">
        <v>1</v>
      </c>
      <c r="U238" s="302">
        <v>1</v>
      </c>
      <c r="V238" s="314" t="s">
        <v>396</v>
      </c>
      <c r="W238" s="312">
        <v>1.2</v>
      </c>
      <c r="X238" s="302">
        <v>10</v>
      </c>
      <c r="Y238" s="302">
        <v>1</v>
      </c>
      <c r="Z238" s="302">
        <v>19</v>
      </c>
      <c r="AA238" s="321">
        <v>4</v>
      </c>
      <c r="AB238" s="258" t="str">
        <f t="shared" si="7"/>
        <v>S11</v>
      </c>
      <c r="AC238" s="313"/>
    </row>
    <row r="239" spans="1:29" s="294" customFormat="1" ht="21" customHeight="1">
      <c r="A239" s="294">
        <v>235</v>
      </c>
      <c r="B239" s="306" t="s">
        <v>718</v>
      </c>
      <c r="C239" s="314" t="s">
        <v>211</v>
      </c>
      <c r="D239" s="314" t="s">
        <v>388</v>
      </c>
      <c r="E239" s="314" t="s">
        <v>388</v>
      </c>
      <c r="F239" s="314" t="s">
        <v>213</v>
      </c>
      <c r="G239" s="314">
        <v>788200</v>
      </c>
      <c r="H239" s="314">
        <v>1926800</v>
      </c>
      <c r="I239" s="314" t="s">
        <v>214</v>
      </c>
      <c r="J239" s="314" t="s">
        <v>215</v>
      </c>
      <c r="K239" s="315" t="s">
        <v>216</v>
      </c>
      <c r="L239" s="309" t="s">
        <v>217</v>
      </c>
      <c r="M239" s="310">
        <v>0</v>
      </c>
      <c r="N239" s="311">
        <v>0</v>
      </c>
      <c r="O239" s="320">
        <v>0</v>
      </c>
      <c r="P239" s="311">
        <v>400</v>
      </c>
      <c r="Q239" s="311">
        <f t="shared" si="6"/>
        <v>400</v>
      </c>
      <c r="R239" s="314">
        <v>2545</v>
      </c>
      <c r="S239" s="302" t="s">
        <v>248</v>
      </c>
      <c r="T239" s="302">
        <v>2</v>
      </c>
      <c r="U239" s="302">
        <v>2</v>
      </c>
      <c r="V239" s="314"/>
      <c r="W239" s="302"/>
      <c r="X239" s="302"/>
      <c r="Y239" s="302"/>
      <c r="Z239" s="302"/>
      <c r="AA239" s="302">
        <v>1</v>
      </c>
      <c r="AB239" s="258" t="str">
        <f t="shared" si="7"/>
        <v>S22</v>
      </c>
      <c r="AC239" s="313"/>
    </row>
    <row r="240" spans="1:29" s="294" customFormat="1">
      <c r="A240" s="294">
        <v>236</v>
      </c>
      <c r="B240" s="306" t="s">
        <v>719</v>
      </c>
      <c r="C240" s="314" t="s">
        <v>211</v>
      </c>
      <c r="D240" s="314" t="s">
        <v>658</v>
      </c>
      <c r="E240" s="314" t="s">
        <v>720</v>
      </c>
      <c r="F240" s="314" t="s">
        <v>213</v>
      </c>
      <c r="G240" s="314">
        <v>797200</v>
      </c>
      <c r="H240" s="314">
        <v>1934800</v>
      </c>
      <c r="I240" s="314" t="s">
        <v>252</v>
      </c>
      <c r="J240" s="314" t="s">
        <v>215</v>
      </c>
      <c r="K240" s="315" t="s">
        <v>216</v>
      </c>
      <c r="L240" s="309" t="s">
        <v>217</v>
      </c>
      <c r="M240" s="310">
        <v>0</v>
      </c>
      <c r="N240" s="311">
        <v>0</v>
      </c>
      <c r="O240" s="320">
        <v>0</v>
      </c>
      <c r="P240" s="311">
        <v>300</v>
      </c>
      <c r="Q240" s="311">
        <f t="shared" si="6"/>
        <v>300</v>
      </c>
      <c r="R240" s="314">
        <v>2545</v>
      </c>
      <c r="S240" s="302" t="s">
        <v>248</v>
      </c>
      <c r="T240" s="302">
        <v>2</v>
      </c>
      <c r="U240" s="302">
        <v>2</v>
      </c>
      <c r="V240" s="314"/>
      <c r="W240" s="302"/>
      <c r="X240" s="302"/>
      <c r="Y240" s="302"/>
      <c r="Z240" s="302"/>
      <c r="AA240" s="302">
        <v>1</v>
      </c>
      <c r="AB240" s="258" t="str">
        <f t="shared" si="7"/>
        <v>S22</v>
      </c>
      <c r="AC240" s="313"/>
    </row>
    <row r="241" spans="1:29" s="294" customFormat="1">
      <c r="A241" s="294">
        <v>237</v>
      </c>
      <c r="B241" s="306" t="s">
        <v>721</v>
      </c>
      <c r="C241" s="316" t="s">
        <v>231</v>
      </c>
      <c r="D241" s="316" t="s">
        <v>262</v>
      </c>
      <c r="E241" s="316" t="s">
        <v>722</v>
      </c>
      <c r="F241" s="315" t="s">
        <v>213</v>
      </c>
      <c r="G241" s="315">
        <v>794200</v>
      </c>
      <c r="H241" s="315">
        <v>1911200</v>
      </c>
      <c r="I241" s="317" t="s">
        <v>252</v>
      </c>
      <c r="J241" s="314" t="s">
        <v>215</v>
      </c>
      <c r="K241" s="315" t="s">
        <v>216</v>
      </c>
      <c r="L241" s="309" t="s">
        <v>217</v>
      </c>
      <c r="M241" s="318">
        <v>0</v>
      </c>
      <c r="N241" s="311">
        <v>1179</v>
      </c>
      <c r="O241" s="320">
        <v>0</v>
      </c>
      <c r="P241" s="311">
        <v>0</v>
      </c>
      <c r="Q241" s="311">
        <f t="shared" si="6"/>
        <v>1179</v>
      </c>
      <c r="R241" s="319">
        <v>2545</v>
      </c>
      <c r="S241" s="302" t="s">
        <v>248</v>
      </c>
      <c r="T241" s="302">
        <v>3</v>
      </c>
      <c r="U241" s="302">
        <v>2</v>
      </c>
      <c r="V241" s="319"/>
      <c r="W241" s="302"/>
      <c r="X241" s="302"/>
      <c r="Y241" s="302"/>
      <c r="Z241" s="302"/>
      <c r="AA241" s="302">
        <v>3</v>
      </c>
      <c r="AB241" s="258" t="str">
        <f t="shared" si="7"/>
        <v>S32</v>
      </c>
      <c r="AC241" s="313"/>
    </row>
    <row r="242" spans="1:29" s="294" customFormat="1" ht="21" customHeight="1">
      <c r="A242" s="294">
        <v>238</v>
      </c>
      <c r="B242" s="306" t="s">
        <v>723</v>
      </c>
      <c r="C242" s="316" t="s">
        <v>287</v>
      </c>
      <c r="D242" s="316" t="s">
        <v>288</v>
      </c>
      <c r="E242" s="316" t="s">
        <v>289</v>
      </c>
      <c r="F242" s="315" t="s">
        <v>290</v>
      </c>
      <c r="G242" s="315">
        <v>784800</v>
      </c>
      <c r="H242" s="315">
        <v>1896000</v>
      </c>
      <c r="I242" s="317" t="s">
        <v>257</v>
      </c>
      <c r="J242" s="314" t="s">
        <v>215</v>
      </c>
      <c r="K242" s="315" t="s">
        <v>216</v>
      </c>
      <c r="L242" s="309" t="s">
        <v>217</v>
      </c>
      <c r="M242" s="318">
        <v>0</v>
      </c>
      <c r="N242" s="311">
        <v>1767</v>
      </c>
      <c r="O242" s="320">
        <v>0</v>
      </c>
      <c r="P242" s="311">
        <v>0</v>
      </c>
      <c r="Q242" s="311">
        <f t="shared" si="6"/>
        <v>1767</v>
      </c>
      <c r="R242" s="319">
        <v>2545</v>
      </c>
      <c r="S242" s="302" t="s">
        <v>248</v>
      </c>
      <c r="T242" s="302">
        <v>3</v>
      </c>
      <c r="U242" s="302">
        <v>2</v>
      </c>
      <c r="V242" s="319"/>
      <c r="W242" s="302"/>
      <c r="X242" s="302"/>
      <c r="Y242" s="302"/>
      <c r="Z242" s="302"/>
      <c r="AA242" s="302">
        <v>3</v>
      </c>
      <c r="AB242" s="258" t="str">
        <f t="shared" si="7"/>
        <v>S32</v>
      </c>
      <c r="AC242" s="313"/>
    </row>
    <row r="243" spans="1:29" s="294" customFormat="1">
      <c r="A243" s="294">
        <v>239</v>
      </c>
      <c r="B243" s="306" t="s">
        <v>724</v>
      </c>
      <c r="C243" s="314" t="s">
        <v>236</v>
      </c>
      <c r="D243" s="314" t="s">
        <v>313</v>
      </c>
      <c r="E243" s="314" t="s">
        <v>725</v>
      </c>
      <c r="F243" s="314" t="s">
        <v>238</v>
      </c>
      <c r="G243" s="314">
        <v>811600</v>
      </c>
      <c r="H243" s="314">
        <v>1870800</v>
      </c>
      <c r="I243" s="314" t="s">
        <v>239</v>
      </c>
      <c r="J243" s="314" t="s">
        <v>240</v>
      </c>
      <c r="K243" s="302" t="s">
        <v>241</v>
      </c>
      <c r="L243" s="309" t="s">
        <v>242</v>
      </c>
      <c r="M243" s="310">
        <v>0.23699999999999999</v>
      </c>
      <c r="N243" s="311">
        <v>0</v>
      </c>
      <c r="O243" s="320">
        <v>0</v>
      </c>
      <c r="P243" s="311">
        <v>700</v>
      </c>
      <c r="Q243" s="311">
        <f t="shared" si="6"/>
        <v>700</v>
      </c>
      <c r="R243" s="314">
        <v>2545</v>
      </c>
      <c r="S243" s="302" t="s">
        <v>248</v>
      </c>
      <c r="T243" s="302">
        <v>1</v>
      </c>
      <c r="U243" s="302">
        <v>2</v>
      </c>
      <c r="V243" s="314"/>
      <c r="W243" s="302"/>
      <c r="X243" s="302"/>
      <c r="Y243" s="302"/>
      <c r="Z243" s="302"/>
      <c r="AA243" s="302">
        <v>3</v>
      </c>
      <c r="AB243" s="258" t="str">
        <f t="shared" si="7"/>
        <v>S12</v>
      </c>
      <c r="AC243" s="313"/>
    </row>
    <row r="244" spans="1:29" s="294" customFormat="1">
      <c r="A244" s="294">
        <v>240</v>
      </c>
      <c r="B244" s="306" t="s">
        <v>726</v>
      </c>
      <c r="C244" s="314" t="s">
        <v>287</v>
      </c>
      <c r="D244" s="314" t="s">
        <v>398</v>
      </c>
      <c r="E244" s="314" t="s">
        <v>727</v>
      </c>
      <c r="F244" s="314" t="s">
        <v>290</v>
      </c>
      <c r="G244" s="314">
        <v>779000</v>
      </c>
      <c r="H244" s="314">
        <v>1896600</v>
      </c>
      <c r="I244" s="314" t="s">
        <v>257</v>
      </c>
      <c r="J244" s="314" t="s">
        <v>215</v>
      </c>
      <c r="K244" s="315" t="s">
        <v>216</v>
      </c>
      <c r="L244" s="309" t="s">
        <v>217</v>
      </c>
      <c r="M244" s="310">
        <v>0</v>
      </c>
      <c r="N244" s="311">
        <v>0</v>
      </c>
      <c r="O244" s="320">
        <v>0</v>
      </c>
      <c r="P244" s="311">
        <v>300</v>
      </c>
      <c r="Q244" s="311">
        <f t="shared" si="6"/>
        <v>300</v>
      </c>
      <c r="R244" s="314">
        <v>2545</v>
      </c>
      <c r="S244" s="302" t="s">
        <v>248</v>
      </c>
      <c r="T244" s="302">
        <v>1</v>
      </c>
      <c r="U244" s="302">
        <v>2</v>
      </c>
      <c r="V244" s="314"/>
      <c r="W244" s="302"/>
      <c r="X244" s="302"/>
      <c r="Y244" s="302"/>
      <c r="Z244" s="302"/>
      <c r="AA244" s="302">
        <v>3</v>
      </c>
      <c r="AB244" s="258" t="str">
        <f t="shared" si="7"/>
        <v>S12</v>
      </c>
      <c r="AC244" s="313"/>
    </row>
    <row r="245" spans="1:29" s="294" customFormat="1" ht="21" customHeight="1">
      <c r="A245" s="294">
        <v>241</v>
      </c>
      <c r="B245" s="306" t="s">
        <v>728</v>
      </c>
      <c r="C245" s="314" t="s">
        <v>355</v>
      </c>
      <c r="D245" s="314" t="s">
        <v>584</v>
      </c>
      <c r="E245" s="314" t="s">
        <v>729</v>
      </c>
      <c r="F245" s="314" t="s">
        <v>280</v>
      </c>
      <c r="G245" s="314">
        <v>809800</v>
      </c>
      <c r="H245" s="314">
        <v>1973500</v>
      </c>
      <c r="I245" s="314" t="s">
        <v>421</v>
      </c>
      <c r="J245" s="314" t="s">
        <v>308</v>
      </c>
      <c r="K245" s="315" t="s">
        <v>216</v>
      </c>
      <c r="L245" s="309" t="s">
        <v>217</v>
      </c>
      <c r="M245" s="310">
        <v>0</v>
      </c>
      <c r="N245" s="311">
        <v>0</v>
      </c>
      <c r="O245" s="320">
        <v>0</v>
      </c>
      <c r="P245" s="311">
        <v>300</v>
      </c>
      <c r="Q245" s="311">
        <f t="shared" si="6"/>
        <v>300</v>
      </c>
      <c r="R245" s="314">
        <v>2545</v>
      </c>
      <c r="S245" s="302" t="s">
        <v>248</v>
      </c>
      <c r="T245" s="302">
        <v>1</v>
      </c>
      <c r="U245" s="302">
        <v>2</v>
      </c>
      <c r="V245" s="314"/>
      <c r="W245" s="302"/>
      <c r="X245" s="302"/>
      <c r="Y245" s="302"/>
      <c r="Z245" s="302"/>
      <c r="AA245" s="302">
        <v>2</v>
      </c>
      <c r="AB245" s="258" t="str">
        <f t="shared" si="7"/>
        <v>S12</v>
      </c>
      <c r="AC245" s="313"/>
    </row>
    <row r="246" spans="1:29" s="294" customFormat="1">
      <c r="A246" s="294">
        <v>242</v>
      </c>
      <c r="B246" s="306" t="s">
        <v>730</v>
      </c>
      <c r="C246" s="314" t="s">
        <v>287</v>
      </c>
      <c r="D246" s="314" t="s">
        <v>288</v>
      </c>
      <c r="E246" s="314" t="s">
        <v>731</v>
      </c>
      <c r="F246" s="314" t="s">
        <v>213</v>
      </c>
      <c r="G246" s="314">
        <v>783000</v>
      </c>
      <c r="H246" s="314">
        <v>1894000</v>
      </c>
      <c r="I246" s="314" t="s">
        <v>257</v>
      </c>
      <c r="J246" s="314" t="s">
        <v>215</v>
      </c>
      <c r="K246" s="315" t="s">
        <v>216</v>
      </c>
      <c r="L246" s="309" t="s">
        <v>217</v>
      </c>
      <c r="M246" s="310">
        <v>2.8000000000000001E-2</v>
      </c>
      <c r="N246" s="311">
        <v>0</v>
      </c>
      <c r="O246" s="320">
        <v>0</v>
      </c>
      <c r="P246" s="311">
        <v>500</v>
      </c>
      <c r="Q246" s="311">
        <f t="shared" si="6"/>
        <v>500</v>
      </c>
      <c r="R246" s="314">
        <v>2545</v>
      </c>
      <c r="S246" s="302" t="s">
        <v>248</v>
      </c>
      <c r="T246" s="302">
        <v>1</v>
      </c>
      <c r="U246" s="302">
        <v>2</v>
      </c>
      <c r="V246" s="314"/>
      <c r="W246" s="302"/>
      <c r="X246" s="302"/>
      <c r="Y246" s="302"/>
      <c r="Z246" s="302"/>
      <c r="AA246" s="302">
        <v>3</v>
      </c>
      <c r="AB246" s="258" t="str">
        <f t="shared" si="7"/>
        <v>S12</v>
      </c>
      <c r="AC246" s="313"/>
    </row>
    <row r="247" spans="1:29" s="294" customFormat="1">
      <c r="A247" s="294">
        <v>243</v>
      </c>
      <c r="B247" s="306" t="s">
        <v>732</v>
      </c>
      <c r="C247" s="314" t="s">
        <v>226</v>
      </c>
      <c r="D247" s="314" t="s">
        <v>440</v>
      </c>
      <c r="E247" s="314" t="s">
        <v>440</v>
      </c>
      <c r="F247" s="314" t="s">
        <v>213</v>
      </c>
      <c r="G247" s="314">
        <v>765800</v>
      </c>
      <c r="H247" s="314">
        <v>1943800</v>
      </c>
      <c r="I247" s="314" t="s">
        <v>224</v>
      </c>
      <c r="J247" s="314" t="s">
        <v>229</v>
      </c>
      <c r="K247" s="315" t="s">
        <v>216</v>
      </c>
      <c r="L247" s="309" t="s">
        <v>217</v>
      </c>
      <c r="M247" s="310">
        <v>0.64600000000000002</v>
      </c>
      <c r="N247" s="311">
        <v>0</v>
      </c>
      <c r="O247" s="320">
        <v>0</v>
      </c>
      <c r="P247" s="311">
        <v>300</v>
      </c>
      <c r="Q247" s="311">
        <f t="shared" si="6"/>
        <v>300</v>
      </c>
      <c r="R247" s="314">
        <v>2545</v>
      </c>
      <c r="S247" s="302" t="s">
        <v>248</v>
      </c>
      <c r="T247" s="302">
        <v>1</v>
      </c>
      <c r="U247" s="302">
        <v>2</v>
      </c>
      <c r="V247" s="314"/>
      <c r="W247" s="302"/>
      <c r="X247" s="302"/>
      <c r="Y247" s="302"/>
      <c r="Z247" s="302"/>
      <c r="AA247" s="302">
        <v>1</v>
      </c>
      <c r="AB247" s="258" t="str">
        <f t="shared" si="7"/>
        <v>S12</v>
      </c>
      <c r="AC247" s="313"/>
    </row>
    <row r="248" spans="1:29" s="294" customFormat="1" ht="21" customHeight="1">
      <c r="A248" s="294">
        <v>244</v>
      </c>
      <c r="B248" s="306" t="s">
        <v>733</v>
      </c>
      <c r="C248" s="314" t="s">
        <v>461</v>
      </c>
      <c r="D248" s="314" t="s">
        <v>734</v>
      </c>
      <c r="E248" s="314" t="s">
        <v>735</v>
      </c>
      <c r="F248" s="314" t="s">
        <v>213</v>
      </c>
      <c r="G248" s="314">
        <v>755742</v>
      </c>
      <c r="H248" s="314">
        <v>1914005</v>
      </c>
      <c r="I248" s="314" t="s">
        <v>464</v>
      </c>
      <c r="J248" s="314" t="s">
        <v>272</v>
      </c>
      <c r="K248" s="315" t="s">
        <v>216</v>
      </c>
      <c r="L248" s="309" t="s">
        <v>217</v>
      </c>
      <c r="M248" s="310">
        <v>0.2</v>
      </c>
      <c r="N248" s="311">
        <v>1000</v>
      </c>
      <c r="O248" s="320">
        <v>0</v>
      </c>
      <c r="P248" s="311">
        <v>4000</v>
      </c>
      <c r="Q248" s="311">
        <f t="shared" si="6"/>
        <v>5000</v>
      </c>
      <c r="R248" s="314">
        <v>2546</v>
      </c>
      <c r="S248" s="302" t="s">
        <v>248</v>
      </c>
      <c r="T248" s="302">
        <v>1</v>
      </c>
      <c r="U248" s="302">
        <v>1</v>
      </c>
      <c r="V248" s="314" t="s">
        <v>357</v>
      </c>
      <c r="W248" s="312">
        <v>5.0199999999999996</v>
      </c>
      <c r="X248" s="302">
        <v>10</v>
      </c>
      <c r="Y248" s="302">
        <v>1</v>
      </c>
      <c r="Z248" s="302">
        <v>23</v>
      </c>
      <c r="AA248" s="321">
        <v>4</v>
      </c>
      <c r="AB248" s="258" t="str">
        <f t="shared" si="7"/>
        <v>S11</v>
      </c>
      <c r="AC248" s="313"/>
    </row>
    <row r="249" spans="1:29" s="294" customFormat="1">
      <c r="A249" s="294">
        <v>245</v>
      </c>
      <c r="B249" s="306" t="s">
        <v>619</v>
      </c>
      <c r="C249" s="314" t="s">
        <v>274</v>
      </c>
      <c r="D249" s="314" t="s">
        <v>316</v>
      </c>
      <c r="E249" s="314" t="s">
        <v>316</v>
      </c>
      <c r="F249" s="314" t="s">
        <v>213</v>
      </c>
      <c r="G249" s="314">
        <v>788900</v>
      </c>
      <c r="H249" s="314">
        <v>1907500</v>
      </c>
      <c r="I249" s="314" t="s">
        <v>257</v>
      </c>
      <c r="J249" s="314" t="s">
        <v>215</v>
      </c>
      <c r="K249" s="315" t="s">
        <v>216</v>
      </c>
      <c r="L249" s="309" t="s">
        <v>217</v>
      </c>
      <c r="M249" s="310">
        <v>0</v>
      </c>
      <c r="N249" s="311">
        <v>0</v>
      </c>
      <c r="O249" s="320">
        <v>0</v>
      </c>
      <c r="P249" s="311">
        <v>500</v>
      </c>
      <c r="Q249" s="311">
        <f t="shared" si="6"/>
        <v>500</v>
      </c>
      <c r="R249" s="314">
        <v>2546</v>
      </c>
      <c r="S249" s="302" t="s">
        <v>248</v>
      </c>
      <c r="T249" s="302">
        <v>2</v>
      </c>
      <c r="U249" s="302">
        <v>2</v>
      </c>
      <c r="V249" s="314"/>
      <c r="W249" s="302"/>
      <c r="X249" s="302"/>
      <c r="Y249" s="302"/>
      <c r="Z249" s="302"/>
      <c r="AA249" s="302">
        <v>2</v>
      </c>
      <c r="AB249" s="258" t="str">
        <f t="shared" si="7"/>
        <v>S22</v>
      </c>
      <c r="AC249" s="313"/>
    </row>
    <row r="250" spans="1:29" s="294" customFormat="1">
      <c r="A250" s="294">
        <v>246</v>
      </c>
      <c r="B250" s="306" t="s">
        <v>401</v>
      </c>
      <c r="C250" s="314" t="s">
        <v>211</v>
      </c>
      <c r="D250" s="314" t="s">
        <v>658</v>
      </c>
      <c r="E250" s="314" t="s">
        <v>658</v>
      </c>
      <c r="F250" s="314" t="s">
        <v>213</v>
      </c>
      <c r="G250" s="314">
        <v>780700</v>
      </c>
      <c r="H250" s="314">
        <v>1922900</v>
      </c>
      <c r="I250" s="314" t="s">
        <v>214</v>
      </c>
      <c r="J250" s="314" t="s">
        <v>215</v>
      </c>
      <c r="K250" s="315" t="s">
        <v>216</v>
      </c>
      <c r="L250" s="309" t="s">
        <v>217</v>
      </c>
      <c r="M250" s="310">
        <v>0</v>
      </c>
      <c r="N250" s="311">
        <v>0</v>
      </c>
      <c r="O250" s="320">
        <v>0</v>
      </c>
      <c r="P250" s="311">
        <v>300</v>
      </c>
      <c r="Q250" s="311">
        <f t="shared" si="6"/>
        <v>300</v>
      </c>
      <c r="R250" s="314">
        <v>2547</v>
      </c>
      <c r="S250" s="302" t="s">
        <v>248</v>
      </c>
      <c r="T250" s="302">
        <v>2</v>
      </c>
      <c r="U250" s="302">
        <v>2</v>
      </c>
      <c r="V250" s="314"/>
      <c r="W250" s="302"/>
      <c r="X250" s="302"/>
      <c r="Y250" s="302"/>
      <c r="Z250" s="302"/>
      <c r="AA250" s="302">
        <v>1</v>
      </c>
      <c r="AB250" s="258" t="str">
        <f t="shared" si="7"/>
        <v>S22</v>
      </c>
      <c r="AC250" s="313"/>
    </row>
    <row r="251" spans="1:29" s="294" customFormat="1" ht="21" customHeight="1">
      <c r="A251" s="294">
        <v>247</v>
      </c>
      <c r="B251" s="306" t="s">
        <v>736</v>
      </c>
      <c r="C251" s="314" t="s">
        <v>428</v>
      </c>
      <c r="D251" s="314" t="s">
        <v>454</v>
      </c>
      <c r="E251" s="314" t="s">
        <v>737</v>
      </c>
      <c r="F251" s="314" t="s">
        <v>431</v>
      </c>
      <c r="G251" s="302">
        <v>185400</v>
      </c>
      <c r="H251" s="302">
        <v>1896100</v>
      </c>
      <c r="I251" s="314" t="s">
        <v>738</v>
      </c>
      <c r="J251" s="314" t="s">
        <v>321</v>
      </c>
      <c r="K251" s="302" t="s">
        <v>241</v>
      </c>
      <c r="L251" s="309" t="s">
        <v>242</v>
      </c>
      <c r="M251" s="310">
        <v>0</v>
      </c>
      <c r="N251" s="311">
        <v>0</v>
      </c>
      <c r="O251" s="320">
        <v>0</v>
      </c>
      <c r="P251" s="311">
        <v>300</v>
      </c>
      <c r="Q251" s="311">
        <f t="shared" si="6"/>
        <v>300</v>
      </c>
      <c r="R251" s="314">
        <v>2547</v>
      </c>
      <c r="S251" s="302" t="s">
        <v>248</v>
      </c>
      <c r="T251" s="302">
        <v>2</v>
      </c>
      <c r="U251" s="302">
        <v>2</v>
      </c>
      <c r="V251" s="314"/>
      <c r="W251" s="302"/>
      <c r="X251" s="302"/>
      <c r="Y251" s="302"/>
      <c r="Z251" s="302"/>
      <c r="AA251" s="302">
        <v>3</v>
      </c>
      <c r="AB251" s="258" t="str">
        <f t="shared" si="7"/>
        <v>S22</v>
      </c>
      <c r="AC251" s="313"/>
    </row>
    <row r="252" spans="1:29" s="294" customFormat="1">
      <c r="A252" s="294">
        <v>248</v>
      </c>
      <c r="B252" s="306" t="s">
        <v>739</v>
      </c>
      <c r="C252" s="314" t="s">
        <v>211</v>
      </c>
      <c r="D252" s="314" t="s">
        <v>471</v>
      </c>
      <c r="E252" s="314" t="s">
        <v>740</v>
      </c>
      <c r="F252" s="314" t="s">
        <v>741</v>
      </c>
      <c r="G252" s="302">
        <v>778600</v>
      </c>
      <c r="H252" s="302">
        <v>1940800</v>
      </c>
      <c r="I252" s="314" t="s">
        <v>224</v>
      </c>
      <c r="J252" s="314" t="s">
        <v>215</v>
      </c>
      <c r="K252" s="315" t="s">
        <v>216</v>
      </c>
      <c r="L252" s="309" t="s">
        <v>217</v>
      </c>
      <c r="M252" s="310">
        <v>0.18</v>
      </c>
      <c r="N252" s="311">
        <v>0</v>
      </c>
      <c r="O252" s="320">
        <v>0</v>
      </c>
      <c r="P252" s="311">
        <v>650</v>
      </c>
      <c r="Q252" s="311">
        <f t="shared" si="6"/>
        <v>650</v>
      </c>
      <c r="R252" s="314">
        <v>2547</v>
      </c>
      <c r="S252" s="302" t="s">
        <v>248</v>
      </c>
      <c r="T252" s="302">
        <v>1</v>
      </c>
      <c r="U252" s="302">
        <v>2</v>
      </c>
      <c r="V252" s="314"/>
      <c r="W252" s="302"/>
      <c r="X252" s="302"/>
      <c r="Y252" s="302"/>
      <c r="Z252" s="302"/>
      <c r="AA252" s="302">
        <v>1</v>
      </c>
      <c r="AB252" s="258" t="str">
        <f t="shared" si="7"/>
        <v>S12</v>
      </c>
      <c r="AC252" s="313"/>
    </row>
    <row r="253" spans="1:29" s="294" customFormat="1">
      <c r="A253" s="294">
        <v>249</v>
      </c>
      <c r="B253" s="306" t="s">
        <v>623</v>
      </c>
      <c r="C253" s="314" t="s">
        <v>226</v>
      </c>
      <c r="D253" s="314" t="s">
        <v>226</v>
      </c>
      <c r="E253" s="314" t="s">
        <v>692</v>
      </c>
      <c r="F253" s="314" t="s">
        <v>741</v>
      </c>
      <c r="G253" s="302">
        <v>755600</v>
      </c>
      <c r="H253" s="302">
        <v>1945200</v>
      </c>
      <c r="I253" s="314" t="s">
        <v>742</v>
      </c>
      <c r="J253" s="314" t="s">
        <v>229</v>
      </c>
      <c r="K253" s="315" t="s">
        <v>216</v>
      </c>
      <c r="L253" s="309" t="s">
        <v>217</v>
      </c>
      <c r="M253" s="310">
        <v>0</v>
      </c>
      <c r="N253" s="311">
        <v>0</v>
      </c>
      <c r="O253" s="320">
        <v>0</v>
      </c>
      <c r="P253" s="311">
        <v>300</v>
      </c>
      <c r="Q253" s="311">
        <f t="shared" si="6"/>
        <v>300</v>
      </c>
      <c r="R253" s="314">
        <v>2548</v>
      </c>
      <c r="S253" s="302" t="s">
        <v>248</v>
      </c>
      <c r="T253" s="302">
        <v>2</v>
      </c>
      <c r="U253" s="302">
        <v>2</v>
      </c>
      <c r="V253" s="314"/>
      <c r="W253" s="302"/>
      <c r="X253" s="302"/>
      <c r="Y253" s="302"/>
      <c r="Z253" s="302"/>
      <c r="AA253" s="302">
        <v>1</v>
      </c>
      <c r="AB253" s="258" t="str">
        <f t="shared" si="7"/>
        <v>S22</v>
      </c>
      <c r="AC253" s="313"/>
    </row>
    <row r="254" spans="1:29" s="294" customFormat="1" ht="21" customHeight="1">
      <c r="A254" s="294">
        <v>250</v>
      </c>
      <c r="B254" s="306" t="s">
        <v>743</v>
      </c>
      <c r="C254" s="314" t="s">
        <v>274</v>
      </c>
      <c r="D254" s="314" t="s">
        <v>456</v>
      </c>
      <c r="E254" s="314" t="s">
        <v>520</v>
      </c>
      <c r="F254" s="314" t="s">
        <v>741</v>
      </c>
      <c r="G254" s="302">
        <v>777700</v>
      </c>
      <c r="H254" s="302">
        <v>1975800</v>
      </c>
      <c r="I254" s="314" t="s">
        <v>276</v>
      </c>
      <c r="J254" s="314" t="s">
        <v>215</v>
      </c>
      <c r="K254" s="315" t="s">
        <v>216</v>
      </c>
      <c r="L254" s="309" t="s">
        <v>217</v>
      </c>
      <c r="M254" s="310">
        <v>0</v>
      </c>
      <c r="N254" s="311">
        <v>0</v>
      </c>
      <c r="O254" s="320">
        <v>0</v>
      </c>
      <c r="P254" s="311">
        <v>400</v>
      </c>
      <c r="Q254" s="311">
        <f t="shared" si="6"/>
        <v>400</v>
      </c>
      <c r="R254" s="314">
        <v>2548</v>
      </c>
      <c r="S254" s="302" t="s">
        <v>248</v>
      </c>
      <c r="T254" s="302">
        <v>2</v>
      </c>
      <c r="U254" s="302">
        <v>2</v>
      </c>
      <c r="V254" s="314"/>
      <c r="W254" s="302"/>
      <c r="X254" s="302"/>
      <c r="Y254" s="302"/>
      <c r="Z254" s="302"/>
      <c r="AA254" s="302">
        <v>2</v>
      </c>
      <c r="AB254" s="258" t="str">
        <f t="shared" si="7"/>
        <v>S22</v>
      </c>
      <c r="AC254" s="313"/>
    </row>
    <row r="255" spans="1:29" s="294" customFormat="1">
      <c r="A255" s="294">
        <v>251</v>
      </c>
      <c r="B255" s="306" t="s">
        <v>744</v>
      </c>
      <c r="C255" s="314" t="s">
        <v>428</v>
      </c>
      <c r="D255" s="314" t="s">
        <v>647</v>
      </c>
      <c r="E255" s="314" t="s">
        <v>745</v>
      </c>
      <c r="F255" s="314" t="s">
        <v>431</v>
      </c>
      <c r="G255" s="302">
        <v>187600</v>
      </c>
      <c r="H255" s="302">
        <v>1880300</v>
      </c>
      <c r="I255" s="314" t="s">
        <v>746</v>
      </c>
      <c r="J255" s="314" t="s">
        <v>321</v>
      </c>
      <c r="K255" s="302" t="s">
        <v>241</v>
      </c>
      <c r="L255" s="309" t="s">
        <v>242</v>
      </c>
      <c r="M255" s="310">
        <v>0</v>
      </c>
      <c r="N255" s="311">
        <v>0</v>
      </c>
      <c r="O255" s="320">
        <v>0</v>
      </c>
      <c r="P255" s="311">
        <v>500</v>
      </c>
      <c r="Q255" s="311">
        <f t="shared" si="6"/>
        <v>500</v>
      </c>
      <c r="R255" s="314">
        <v>2549</v>
      </c>
      <c r="S255" s="302" t="s">
        <v>248</v>
      </c>
      <c r="T255" s="302">
        <v>2</v>
      </c>
      <c r="U255" s="302">
        <v>2</v>
      </c>
      <c r="V255" s="314"/>
      <c r="W255" s="302"/>
      <c r="X255" s="302"/>
      <c r="Y255" s="302"/>
      <c r="Z255" s="302"/>
      <c r="AA255" s="302">
        <v>3</v>
      </c>
      <c r="AB255" s="258" t="str">
        <f t="shared" si="7"/>
        <v>S22</v>
      </c>
      <c r="AC255" s="313"/>
    </row>
    <row r="256" spans="1:29" s="294" customFormat="1">
      <c r="A256" s="294">
        <v>252</v>
      </c>
      <c r="B256" s="306" t="s">
        <v>747</v>
      </c>
      <c r="C256" s="315" t="s">
        <v>231</v>
      </c>
      <c r="D256" s="315" t="s">
        <v>262</v>
      </c>
      <c r="E256" s="315" t="s">
        <v>263</v>
      </c>
      <c r="F256" s="315" t="s">
        <v>213</v>
      </c>
      <c r="G256" s="324">
        <v>793800</v>
      </c>
      <c r="H256" s="324">
        <v>1910200</v>
      </c>
      <c r="I256" s="317" t="s">
        <v>252</v>
      </c>
      <c r="J256" s="314" t="s">
        <v>215</v>
      </c>
      <c r="K256" s="315" t="s">
        <v>216</v>
      </c>
      <c r="L256" s="309" t="s">
        <v>217</v>
      </c>
      <c r="M256" s="318">
        <v>0</v>
      </c>
      <c r="N256" s="311">
        <v>1200</v>
      </c>
      <c r="O256" s="320">
        <v>0</v>
      </c>
      <c r="P256" s="311">
        <v>0</v>
      </c>
      <c r="Q256" s="311">
        <f t="shared" si="6"/>
        <v>1200</v>
      </c>
      <c r="R256" s="315">
        <v>2549</v>
      </c>
      <c r="S256" s="302" t="s">
        <v>248</v>
      </c>
      <c r="T256" s="302">
        <v>3</v>
      </c>
      <c r="U256" s="302">
        <v>2</v>
      </c>
      <c r="V256" s="315"/>
      <c r="W256" s="302"/>
      <c r="X256" s="302"/>
      <c r="Y256" s="302"/>
      <c r="Z256" s="302"/>
      <c r="AA256" s="302">
        <v>3</v>
      </c>
      <c r="AB256" s="258" t="str">
        <f t="shared" si="7"/>
        <v>S32</v>
      </c>
      <c r="AC256" s="313"/>
    </row>
    <row r="257" spans="1:29" s="294" customFormat="1" ht="21" customHeight="1">
      <c r="A257" s="294">
        <v>253</v>
      </c>
      <c r="B257" s="306" t="s">
        <v>748</v>
      </c>
      <c r="C257" s="314" t="s">
        <v>355</v>
      </c>
      <c r="D257" s="314" t="s">
        <v>420</v>
      </c>
      <c r="E257" s="314" t="s">
        <v>749</v>
      </c>
      <c r="F257" s="314" t="s">
        <v>280</v>
      </c>
      <c r="G257" s="302">
        <v>816575</v>
      </c>
      <c r="H257" s="302">
        <v>2000422</v>
      </c>
      <c r="I257" s="314" t="s">
        <v>697</v>
      </c>
      <c r="J257" s="314" t="s">
        <v>308</v>
      </c>
      <c r="K257" s="315" t="s">
        <v>216</v>
      </c>
      <c r="L257" s="309" t="s">
        <v>217</v>
      </c>
      <c r="M257" s="310">
        <v>0</v>
      </c>
      <c r="N257" s="311">
        <v>600</v>
      </c>
      <c r="O257" s="320">
        <v>0</v>
      </c>
      <c r="P257" s="311"/>
      <c r="Q257" s="311">
        <f t="shared" si="6"/>
        <v>600</v>
      </c>
      <c r="R257" s="314">
        <v>2549</v>
      </c>
      <c r="S257" s="302" t="s">
        <v>248</v>
      </c>
      <c r="T257" s="302">
        <v>1</v>
      </c>
      <c r="U257" s="302">
        <v>1</v>
      </c>
      <c r="V257" s="314" t="s">
        <v>396</v>
      </c>
      <c r="W257" s="312">
        <v>1</v>
      </c>
      <c r="X257" s="302">
        <v>13</v>
      </c>
      <c r="Y257" s="302">
        <v>1</v>
      </c>
      <c r="Z257" s="302">
        <v>99</v>
      </c>
      <c r="AA257" s="302">
        <v>2</v>
      </c>
      <c r="AB257" s="258" t="str">
        <f t="shared" si="7"/>
        <v>S11</v>
      </c>
      <c r="AC257" s="313"/>
    </row>
    <row r="258" spans="1:29" s="294" customFormat="1">
      <c r="A258" s="294">
        <v>254</v>
      </c>
      <c r="B258" s="306" t="s">
        <v>750</v>
      </c>
      <c r="C258" s="314" t="s">
        <v>211</v>
      </c>
      <c r="D258" s="314" t="s">
        <v>658</v>
      </c>
      <c r="E258" s="314" t="s">
        <v>659</v>
      </c>
      <c r="F258" s="314" t="s">
        <v>741</v>
      </c>
      <c r="G258" s="302">
        <v>790900</v>
      </c>
      <c r="H258" s="302">
        <v>1933100</v>
      </c>
      <c r="I258" s="314" t="s">
        <v>214</v>
      </c>
      <c r="J258" s="314" t="s">
        <v>215</v>
      </c>
      <c r="K258" s="315" t="s">
        <v>216</v>
      </c>
      <c r="L258" s="309" t="s">
        <v>217</v>
      </c>
      <c r="M258" s="310">
        <v>0</v>
      </c>
      <c r="N258" s="311">
        <v>0</v>
      </c>
      <c r="O258" s="320">
        <v>0</v>
      </c>
      <c r="P258" s="311">
        <v>4000</v>
      </c>
      <c r="Q258" s="311">
        <f t="shared" si="6"/>
        <v>4000</v>
      </c>
      <c r="R258" s="314">
        <v>2549</v>
      </c>
      <c r="S258" s="302" t="s">
        <v>248</v>
      </c>
      <c r="T258" s="302">
        <v>2</v>
      </c>
      <c r="U258" s="302">
        <v>1</v>
      </c>
      <c r="V258" s="325" t="s">
        <v>751</v>
      </c>
      <c r="W258" s="312">
        <v>0</v>
      </c>
      <c r="X258" s="302">
        <v>3</v>
      </c>
      <c r="Y258" s="302">
        <v>1</v>
      </c>
      <c r="Z258" s="302">
        <v>27</v>
      </c>
      <c r="AA258" s="302">
        <v>1</v>
      </c>
      <c r="AB258" s="258" t="str">
        <f t="shared" si="7"/>
        <v>S21</v>
      </c>
      <c r="AC258" s="313"/>
    </row>
    <row r="259" spans="1:29" s="294" customFormat="1">
      <c r="A259" s="294">
        <v>255</v>
      </c>
      <c r="B259" s="306" t="s">
        <v>752</v>
      </c>
      <c r="C259" s="314" t="s">
        <v>231</v>
      </c>
      <c r="D259" s="314" t="s">
        <v>251</v>
      </c>
      <c r="E259" s="314" t="s">
        <v>672</v>
      </c>
      <c r="F259" s="314" t="s">
        <v>741</v>
      </c>
      <c r="G259" s="302">
        <v>795000</v>
      </c>
      <c r="H259" s="302">
        <v>1918500</v>
      </c>
      <c r="I259" s="314" t="s">
        <v>252</v>
      </c>
      <c r="J259" s="314" t="s">
        <v>215</v>
      </c>
      <c r="K259" s="315" t="s">
        <v>216</v>
      </c>
      <c r="L259" s="309" t="s">
        <v>217</v>
      </c>
      <c r="M259" s="310">
        <v>0</v>
      </c>
      <c r="N259" s="311">
        <v>0</v>
      </c>
      <c r="O259" s="320">
        <v>0</v>
      </c>
      <c r="P259" s="311">
        <v>1200</v>
      </c>
      <c r="Q259" s="311">
        <f t="shared" si="6"/>
        <v>1200</v>
      </c>
      <c r="R259" s="314">
        <v>2549</v>
      </c>
      <c r="S259" s="302" t="s">
        <v>248</v>
      </c>
      <c r="T259" s="302">
        <v>2</v>
      </c>
      <c r="U259" s="302">
        <v>1</v>
      </c>
      <c r="V259" s="325" t="s">
        <v>751</v>
      </c>
      <c r="W259" s="312">
        <v>0</v>
      </c>
      <c r="X259" s="302">
        <v>3</v>
      </c>
      <c r="Y259" s="302">
        <v>1</v>
      </c>
      <c r="Z259" s="302">
        <v>54</v>
      </c>
      <c r="AA259" s="302">
        <v>3</v>
      </c>
      <c r="AB259" s="258" t="str">
        <f t="shared" si="7"/>
        <v>S21</v>
      </c>
      <c r="AC259" s="313"/>
    </row>
    <row r="260" spans="1:29" s="294" customFormat="1" ht="21" customHeight="1">
      <c r="A260" s="294">
        <v>256</v>
      </c>
      <c r="B260" s="306" t="s">
        <v>753</v>
      </c>
      <c r="C260" s="314" t="s">
        <v>268</v>
      </c>
      <c r="D260" s="314" t="s">
        <v>269</v>
      </c>
      <c r="E260" s="314" t="s">
        <v>270</v>
      </c>
      <c r="F260" s="314" t="s">
        <v>213</v>
      </c>
      <c r="G260" s="302">
        <v>737648</v>
      </c>
      <c r="H260" s="302">
        <v>1935001</v>
      </c>
      <c r="I260" s="314" t="s">
        <v>546</v>
      </c>
      <c r="J260" s="314" t="s">
        <v>272</v>
      </c>
      <c r="K260" s="315" t="s">
        <v>216</v>
      </c>
      <c r="L260" s="309" t="s">
        <v>217</v>
      </c>
      <c r="M260" s="310">
        <v>0</v>
      </c>
      <c r="N260" s="311">
        <v>0</v>
      </c>
      <c r="O260" s="320">
        <v>0</v>
      </c>
      <c r="P260" s="311">
        <v>500</v>
      </c>
      <c r="Q260" s="311">
        <f t="shared" si="6"/>
        <v>500</v>
      </c>
      <c r="R260" s="314">
        <v>2550</v>
      </c>
      <c r="S260" s="302" t="s">
        <v>248</v>
      </c>
      <c r="T260" s="302">
        <v>2</v>
      </c>
      <c r="U260" s="302">
        <v>1</v>
      </c>
      <c r="V260" s="314" t="s">
        <v>396</v>
      </c>
      <c r="W260" s="312"/>
      <c r="X260" s="302">
        <v>2</v>
      </c>
      <c r="Y260" s="302">
        <v>1</v>
      </c>
      <c r="Z260" s="302">
        <v>27</v>
      </c>
      <c r="AA260" s="321">
        <v>4</v>
      </c>
      <c r="AB260" s="258" t="str">
        <f t="shared" si="7"/>
        <v>S21</v>
      </c>
      <c r="AC260" s="313"/>
    </row>
    <row r="261" spans="1:29" s="294" customFormat="1">
      <c r="A261" s="294">
        <v>257</v>
      </c>
      <c r="B261" s="306" t="s">
        <v>754</v>
      </c>
      <c r="C261" s="314" t="s">
        <v>236</v>
      </c>
      <c r="D261" s="314" t="s">
        <v>755</v>
      </c>
      <c r="E261" s="314" t="s">
        <v>756</v>
      </c>
      <c r="F261" s="314" t="s">
        <v>431</v>
      </c>
      <c r="G261" s="302">
        <v>185600</v>
      </c>
      <c r="H261" s="302">
        <v>1867600</v>
      </c>
      <c r="I261" s="314" t="s">
        <v>746</v>
      </c>
      <c r="J261" s="314" t="s">
        <v>240</v>
      </c>
      <c r="K261" s="315" t="s">
        <v>241</v>
      </c>
      <c r="L261" s="309" t="s">
        <v>242</v>
      </c>
      <c r="M261" s="310">
        <v>0</v>
      </c>
      <c r="N261" s="311">
        <v>0</v>
      </c>
      <c r="O261" s="320">
        <v>0</v>
      </c>
      <c r="P261" s="311">
        <v>1200</v>
      </c>
      <c r="Q261" s="311">
        <f t="shared" si="6"/>
        <v>1200</v>
      </c>
      <c r="R261" s="314">
        <v>2550</v>
      </c>
      <c r="S261" s="302" t="s">
        <v>248</v>
      </c>
      <c r="T261" s="302">
        <v>2</v>
      </c>
      <c r="U261" s="302">
        <v>2</v>
      </c>
      <c r="V261" s="314"/>
      <c r="W261" s="302"/>
      <c r="X261" s="302"/>
      <c r="Y261" s="302"/>
      <c r="Z261" s="302"/>
      <c r="AA261" s="302">
        <v>3</v>
      </c>
      <c r="AB261" s="258" t="str">
        <f t="shared" si="7"/>
        <v>S22</v>
      </c>
      <c r="AC261" s="313"/>
    </row>
    <row r="262" spans="1:29" s="294" customFormat="1">
      <c r="A262" s="294">
        <v>258</v>
      </c>
      <c r="B262" s="306" t="s">
        <v>757</v>
      </c>
      <c r="C262" s="314" t="s">
        <v>408</v>
      </c>
      <c r="D262" s="314" t="s">
        <v>525</v>
      </c>
      <c r="E262" s="314" t="s">
        <v>526</v>
      </c>
      <c r="F262" s="314" t="s">
        <v>213</v>
      </c>
      <c r="G262" s="302">
        <v>700135</v>
      </c>
      <c r="H262" s="302">
        <v>1937778</v>
      </c>
      <c r="I262" s="314" t="s">
        <v>487</v>
      </c>
      <c r="J262" s="314" t="s">
        <v>409</v>
      </c>
      <c r="K262" s="315" t="s">
        <v>216</v>
      </c>
      <c r="L262" s="309" t="s">
        <v>217</v>
      </c>
      <c r="M262" s="310">
        <v>0</v>
      </c>
      <c r="N262" s="311">
        <v>0</v>
      </c>
      <c r="O262" s="320">
        <v>0</v>
      </c>
      <c r="P262" s="311">
        <v>250</v>
      </c>
      <c r="Q262" s="311">
        <f t="shared" ref="Q262:Q325" si="8">+N262+P262</f>
        <v>250</v>
      </c>
      <c r="R262" s="314">
        <v>2551</v>
      </c>
      <c r="S262" s="302" t="s">
        <v>248</v>
      </c>
      <c r="T262" s="302">
        <v>2</v>
      </c>
      <c r="U262" s="302">
        <v>1</v>
      </c>
      <c r="V262" s="314" t="s">
        <v>396</v>
      </c>
      <c r="W262" s="312"/>
      <c r="X262" s="302">
        <v>2</v>
      </c>
      <c r="Y262" s="302">
        <v>1</v>
      </c>
      <c r="Z262" s="302">
        <v>66</v>
      </c>
      <c r="AA262" s="321">
        <v>4</v>
      </c>
      <c r="AB262" s="258" t="str">
        <f t="shared" ref="AB262:AB325" si="9">CONCATENATE(S262,T262,U262)</f>
        <v>S21</v>
      </c>
      <c r="AC262" s="313"/>
    </row>
    <row r="263" spans="1:29" s="294" customFormat="1" ht="21" customHeight="1">
      <c r="A263" s="294">
        <v>259</v>
      </c>
      <c r="B263" s="306" t="s">
        <v>758</v>
      </c>
      <c r="C263" s="314" t="s">
        <v>268</v>
      </c>
      <c r="D263" s="314" t="s">
        <v>759</v>
      </c>
      <c r="E263" s="314" t="s">
        <v>760</v>
      </c>
      <c r="F263" s="314" t="s">
        <v>213</v>
      </c>
      <c r="G263" s="302">
        <v>721230</v>
      </c>
      <c r="H263" s="302">
        <v>1900363</v>
      </c>
      <c r="I263" s="314" t="s">
        <v>761</v>
      </c>
      <c r="J263" s="314" t="s">
        <v>285</v>
      </c>
      <c r="K263" s="315" t="s">
        <v>216</v>
      </c>
      <c r="L263" s="309" t="s">
        <v>217</v>
      </c>
      <c r="M263" s="310">
        <v>0.09</v>
      </c>
      <c r="N263" s="311">
        <v>220</v>
      </c>
      <c r="O263" s="320">
        <v>0</v>
      </c>
      <c r="P263" s="311">
        <v>780</v>
      </c>
      <c r="Q263" s="311">
        <f t="shared" si="8"/>
        <v>1000</v>
      </c>
      <c r="R263" s="314">
        <v>2551</v>
      </c>
      <c r="S263" s="302" t="s">
        <v>248</v>
      </c>
      <c r="T263" s="302">
        <v>1</v>
      </c>
      <c r="U263" s="302">
        <v>1</v>
      </c>
      <c r="V263" s="314" t="s">
        <v>357</v>
      </c>
      <c r="W263" s="312">
        <v>2</v>
      </c>
      <c r="X263" s="302">
        <v>10</v>
      </c>
      <c r="Y263" s="302">
        <v>1</v>
      </c>
      <c r="Z263" s="302">
        <v>42</v>
      </c>
      <c r="AA263" s="321">
        <v>4</v>
      </c>
      <c r="AB263" s="258" t="str">
        <f t="shared" si="9"/>
        <v>S11</v>
      </c>
      <c r="AC263" s="313"/>
    </row>
    <row r="264" spans="1:29" s="294" customFormat="1">
      <c r="A264" s="294">
        <v>260</v>
      </c>
      <c r="B264" s="306" t="s">
        <v>401</v>
      </c>
      <c r="C264" s="314" t="s">
        <v>231</v>
      </c>
      <c r="D264" s="314" t="s">
        <v>414</v>
      </c>
      <c r="E264" s="314" t="s">
        <v>762</v>
      </c>
      <c r="F264" s="314" t="s">
        <v>213</v>
      </c>
      <c r="G264" s="302">
        <v>775300</v>
      </c>
      <c r="H264" s="302">
        <v>1922700</v>
      </c>
      <c r="I264" s="314" t="s">
        <v>214</v>
      </c>
      <c r="J264" s="314" t="s">
        <v>215</v>
      </c>
      <c r="K264" s="315" t="s">
        <v>216</v>
      </c>
      <c r="L264" s="309" t="s">
        <v>217</v>
      </c>
      <c r="M264" s="310">
        <v>0</v>
      </c>
      <c r="N264" s="311">
        <v>0</v>
      </c>
      <c r="O264" s="320">
        <v>0</v>
      </c>
      <c r="P264" s="311">
        <v>400</v>
      </c>
      <c r="Q264" s="311">
        <f t="shared" si="8"/>
        <v>400</v>
      </c>
      <c r="R264" s="314">
        <v>2551</v>
      </c>
      <c r="S264" s="302" t="s">
        <v>248</v>
      </c>
      <c r="T264" s="302">
        <v>2</v>
      </c>
      <c r="U264" s="302">
        <v>2</v>
      </c>
      <c r="V264" s="314"/>
      <c r="W264" s="302"/>
      <c r="X264" s="302"/>
      <c r="Y264" s="302"/>
      <c r="Z264" s="302"/>
      <c r="AA264" s="302">
        <v>3</v>
      </c>
      <c r="AB264" s="258" t="str">
        <f t="shared" si="9"/>
        <v>S22</v>
      </c>
      <c r="AC264" s="313"/>
    </row>
    <row r="265" spans="1:29" s="294" customFormat="1">
      <c r="A265" s="294">
        <v>261</v>
      </c>
      <c r="B265" s="306" t="s">
        <v>763</v>
      </c>
      <c r="C265" s="314" t="s">
        <v>329</v>
      </c>
      <c r="D265" s="314" t="s">
        <v>329</v>
      </c>
      <c r="E265" s="314" t="s">
        <v>550</v>
      </c>
      <c r="F265" s="314" t="s">
        <v>551</v>
      </c>
      <c r="G265" s="302">
        <v>188000</v>
      </c>
      <c r="H265" s="302">
        <v>1940100</v>
      </c>
      <c r="I265" s="314" t="s">
        <v>552</v>
      </c>
      <c r="J265" s="314" t="s">
        <v>331</v>
      </c>
      <c r="K265" s="315" t="s">
        <v>241</v>
      </c>
      <c r="L265" s="309" t="s">
        <v>242</v>
      </c>
      <c r="M265" s="310">
        <v>0.29199999999999998</v>
      </c>
      <c r="N265" s="311">
        <v>0</v>
      </c>
      <c r="O265" s="320">
        <v>0</v>
      </c>
      <c r="P265" s="311">
        <v>500</v>
      </c>
      <c r="Q265" s="311">
        <f t="shared" si="8"/>
        <v>500</v>
      </c>
      <c r="R265" s="314">
        <v>2551</v>
      </c>
      <c r="S265" s="302" t="s">
        <v>248</v>
      </c>
      <c r="T265" s="302">
        <v>1</v>
      </c>
      <c r="U265" s="302">
        <v>2</v>
      </c>
      <c r="V265" s="314"/>
      <c r="W265" s="302"/>
      <c r="X265" s="302"/>
      <c r="Y265" s="302"/>
      <c r="Z265" s="302"/>
      <c r="AA265" s="302">
        <v>2</v>
      </c>
      <c r="AB265" s="258" t="str">
        <f t="shared" si="9"/>
        <v>S12</v>
      </c>
      <c r="AC265" s="313"/>
    </row>
    <row r="266" spans="1:29" s="294" customFormat="1" ht="21" customHeight="1">
      <c r="A266" s="294">
        <v>262</v>
      </c>
      <c r="B266" s="306" t="s">
        <v>764</v>
      </c>
      <c r="C266" s="314" t="s">
        <v>274</v>
      </c>
      <c r="D266" s="314" t="s">
        <v>447</v>
      </c>
      <c r="E266" s="314" t="s">
        <v>676</v>
      </c>
      <c r="F266" s="314" t="s">
        <v>213</v>
      </c>
      <c r="G266" s="302">
        <v>793100</v>
      </c>
      <c r="H266" s="302">
        <v>1994800</v>
      </c>
      <c r="I266" s="314" t="s">
        <v>697</v>
      </c>
      <c r="J266" s="314" t="s">
        <v>308</v>
      </c>
      <c r="K266" s="315" t="s">
        <v>216</v>
      </c>
      <c r="L266" s="309" t="s">
        <v>217</v>
      </c>
      <c r="M266" s="310">
        <v>0.36699999999999999</v>
      </c>
      <c r="N266" s="311">
        <v>200</v>
      </c>
      <c r="O266" s="320">
        <v>0</v>
      </c>
      <c r="P266" s="311"/>
      <c r="Q266" s="311">
        <f t="shared" si="8"/>
        <v>200</v>
      </c>
      <c r="R266" s="314">
        <v>2552</v>
      </c>
      <c r="S266" s="302" t="s">
        <v>248</v>
      </c>
      <c r="T266" s="302">
        <v>1</v>
      </c>
      <c r="U266" s="302">
        <v>1</v>
      </c>
      <c r="V266" s="314" t="s">
        <v>396</v>
      </c>
      <c r="W266" s="312">
        <v>1.45</v>
      </c>
      <c r="X266" s="302">
        <v>14</v>
      </c>
      <c r="Y266" s="302">
        <v>1</v>
      </c>
      <c r="Z266" s="302">
        <v>52</v>
      </c>
      <c r="AA266" s="302">
        <v>2</v>
      </c>
      <c r="AB266" s="258" t="str">
        <f t="shared" si="9"/>
        <v>S11</v>
      </c>
      <c r="AC266" s="313"/>
    </row>
    <row r="267" spans="1:29" s="294" customFormat="1">
      <c r="A267" s="294">
        <v>263</v>
      </c>
      <c r="B267" s="306" t="s">
        <v>765</v>
      </c>
      <c r="C267" s="314" t="s">
        <v>268</v>
      </c>
      <c r="D267" s="314" t="s">
        <v>759</v>
      </c>
      <c r="E267" s="314" t="s">
        <v>766</v>
      </c>
      <c r="F267" s="314" t="s">
        <v>290</v>
      </c>
      <c r="G267" s="302">
        <v>725067</v>
      </c>
      <c r="H267" s="302">
        <v>1879305</v>
      </c>
      <c r="I267" s="314" t="s">
        <v>767</v>
      </c>
      <c r="J267" s="314" t="s">
        <v>285</v>
      </c>
      <c r="K267" s="315" t="s">
        <v>216</v>
      </c>
      <c r="L267" s="309" t="s">
        <v>217</v>
      </c>
      <c r="M267" s="310">
        <v>0</v>
      </c>
      <c r="N267" s="311">
        <v>1250</v>
      </c>
      <c r="O267" s="320">
        <v>0</v>
      </c>
      <c r="P267" s="311">
        <v>0</v>
      </c>
      <c r="Q267" s="311">
        <f t="shared" si="8"/>
        <v>1250</v>
      </c>
      <c r="R267" s="314">
        <v>2552</v>
      </c>
      <c r="S267" s="302" t="s">
        <v>248</v>
      </c>
      <c r="T267" s="302">
        <v>2</v>
      </c>
      <c r="U267" s="302">
        <v>1</v>
      </c>
      <c r="V267" s="314" t="s">
        <v>357</v>
      </c>
      <c r="W267" s="312">
        <v>4.1749999999999998</v>
      </c>
      <c r="X267" s="302">
        <v>10</v>
      </c>
      <c r="Y267" s="302">
        <v>1</v>
      </c>
      <c r="Z267" s="302">
        <v>81</v>
      </c>
      <c r="AA267" s="321">
        <v>4</v>
      </c>
      <c r="AB267" s="258" t="str">
        <f t="shared" si="9"/>
        <v>S21</v>
      </c>
      <c r="AC267" s="313"/>
    </row>
    <row r="268" spans="1:29" s="294" customFormat="1">
      <c r="A268" s="294">
        <v>264</v>
      </c>
      <c r="B268" s="306" t="s">
        <v>651</v>
      </c>
      <c r="C268" s="314" t="s">
        <v>428</v>
      </c>
      <c r="D268" s="314" t="s">
        <v>428</v>
      </c>
      <c r="E268" s="314" t="s">
        <v>696</v>
      </c>
      <c r="F268" s="314" t="s">
        <v>238</v>
      </c>
      <c r="G268" s="302">
        <v>815900</v>
      </c>
      <c r="H268" s="302">
        <v>1883000</v>
      </c>
      <c r="I268" s="314" t="s">
        <v>295</v>
      </c>
      <c r="J268" s="314" t="s">
        <v>321</v>
      </c>
      <c r="K268" s="302" t="s">
        <v>241</v>
      </c>
      <c r="L268" s="309" t="s">
        <v>242</v>
      </c>
      <c r="M268" s="310">
        <v>0</v>
      </c>
      <c r="N268" s="311">
        <v>0</v>
      </c>
      <c r="O268" s="320">
        <v>0</v>
      </c>
      <c r="P268" s="311">
        <v>800</v>
      </c>
      <c r="Q268" s="311">
        <f t="shared" si="8"/>
        <v>800</v>
      </c>
      <c r="R268" s="314">
        <v>2552</v>
      </c>
      <c r="S268" s="302" t="s">
        <v>248</v>
      </c>
      <c r="T268" s="302">
        <v>2</v>
      </c>
      <c r="U268" s="302">
        <v>2</v>
      </c>
      <c r="V268" s="314"/>
      <c r="W268" s="302"/>
      <c r="X268" s="302"/>
      <c r="Y268" s="302"/>
      <c r="Z268" s="302"/>
      <c r="AA268" s="302">
        <v>3</v>
      </c>
      <c r="AB268" s="258" t="str">
        <f t="shared" si="9"/>
        <v>S22</v>
      </c>
      <c r="AC268" s="313"/>
    </row>
    <row r="269" spans="1:29" s="294" customFormat="1" ht="21" customHeight="1">
      <c r="A269" s="294">
        <v>265</v>
      </c>
      <c r="B269" s="306" t="s">
        <v>768</v>
      </c>
      <c r="C269" s="315" t="s">
        <v>226</v>
      </c>
      <c r="D269" s="315" t="s">
        <v>325</v>
      </c>
      <c r="E269" s="315" t="s">
        <v>325</v>
      </c>
      <c r="F269" s="315" t="s">
        <v>213</v>
      </c>
      <c r="G269" s="324">
        <v>758800</v>
      </c>
      <c r="H269" s="324">
        <v>1961900</v>
      </c>
      <c r="I269" s="315" t="s">
        <v>228</v>
      </c>
      <c r="J269" s="314" t="s">
        <v>229</v>
      </c>
      <c r="K269" s="315" t="s">
        <v>216</v>
      </c>
      <c r="L269" s="309" t="s">
        <v>217</v>
      </c>
      <c r="M269" s="318">
        <v>0</v>
      </c>
      <c r="N269" s="311">
        <v>1160</v>
      </c>
      <c r="O269" s="320">
        <v>0</v>
      </c>
      <c r="P269" s="311">
        <v>0</v>
      </c>
      <c r="Q269" s="311">
        <f t="shared" si="8"/>
        <v>1160</v>
      </c>
      <c r="R269" s="315">
        <v>2552</v>
      </c>
      <c r="S269" s="302" t="s">
        <v>248</v>
      </c>
      <c r="T269" s="302">
        <v>3</v>
      </c>
      <c r="U269" s="302">
        <v>2</v>
      </c>
      <c r="V269" s="315"/>
      <c r="W269" s="302"/>
      <c r="X269" s="302"/>
      <c r="Y269" s="302"/>
      <c r="Z269" s="302"/>
      <c r="AA269" s="302">
        <v>1</v>
      </c>
      <c r="AB269" s="258" t="str">
        <f t="shared" si="9"/>
        <v>S32</v>
      </c>
      <c r="AC269" s="313"/>
    </row>
    <row r="270" spans="1:29" s="294" customFormat="1">
      <c r="A270" s="294">
        <v>266</v>
      </c>
      <c r="B270" s="306" t="s">
        <v>769</v>
      </c>
      <c r="C270" s="314" t="s">
        <v>355</v>
      </c>
      <c r="D270" s="314" t="s">
        <v>361</v>
      </c>
      <c r="E270" s="314" t="s">
        <v>770</v>
      </c>
      <c r="F270" s="314" t="s">
        <v>771</v>
      </c>
      <c r="G270" s="302">
        <v>182600</v>
      </c>
      <c r="H270" s="302">
        <v>1967200</v>
      </c>
      <c r="I270" s="314" t="s">
        <v>772</v>
      </c>
      <c r="J270" s="314" t="s">
        <v>308</v>
      </c>
      <c r="K270" s="315" t="s">
        <v>216</v>
      </c>
      <c r="L270" s="309" t="s">
        <v>217</v>
      </c>
      <c r="M270" s="310">
        <v>0.76</v>
      </c>
      <c r="N270" s="311">
        <v>700</v>
      </c>
      <c r="O270" s="320">
        <v>0</v>
      </c>
      <c r="P270" s="311"/>
      <c r="Q270" s="311">
        <f t="shared" si="8"/>
        <v>700</v>
      </c>
      <c r="R270" s="314">
        <v>2553</v>
      </c>
      <c r="S270" s="302" t="s">
        <v>248</v>
      </c>
      <c r="T270" s="302">
        <v>1</v>
      </c>
      <c r="U270" s="302">
        <v>1</v>
      </c>
      <c r="V270" s="314" t="s">
        <v>396</v>
      </c>
      <c r="W270" s="312">
        <v>1.9</v>
      </c>
      <c r="X270" s="302">
        <v>14</v>
      </c>
      <c r="Y270" s="302">
        <v>1</v>
      </c>
      <c r="Z270" s="302">
        <v>431</v>
      </c>
      <c r="AA270" s="302">
        <v>2</v>
      </c>
      <c r="AB270" s="258" t="str">
        <f t="shared" si="9"/>
        <v>S11</v>
      </c>
      <c r="AC270" s="313"/>
    </row>
    <row r="271" spans="1:29" s="294" customFormat="1">
      <c r="A271" s="294">
        <v>267</v>
      </c>
      <c r="B271" s="306" t="s">
        <v>773</v>
      </c>
      <c r="C271" s="314" t="s">
        <v>329</v>
      </c>
      <c r="D271" s="314" t="s">
        <v>392</v>
      </c>
      <c r="E271" s="314" t="s">
        <v>392</v>
      </c>
      <c r="F271" s="314" t="s">
        <v>280</v>
      </c>
      <c r="G271" s="302">
        <v>814480</v>
      </c>
      <c r="H271" s="302">
        <v>1939820</v>
      </c>
      <c r="I271" s="314" t="s">
        <v>302</v>
      </c>
      <c r="J271" s="314" t="s">
        <v>331</v>
      </c>
      <c r="K271" s="302" t="s">
        <v>241</v>
      </c>
      <c r="L271" s="309" t="s">
        <v>242</v>
      </c>
      <c r="M271" s="310">
        <v>0</v>
      </c>
      <c r="N271" s="311">
        <v>0</v>
      </c>
      <c r="O271" s="320">
        <v>0</v>
      </c>
      <c r="P271" s="311">
        <v>200</v>
      </c>
      <c r="Q271" s="311">
        <f t="shared" si="8"/>
        <v>200</v>
      </c>
      <c r="R271" s="314">
        <v>2553</v>
      </c>
      <c r="S271" s="302" t="s">
        <v>248</v>
      </c>
      <c r="T271" s="302">
        <v>2</v>
      </c>
      <c r="U271" s="302">
        <v>2</v>
      </c>
      <c r="V271" s="314"/>
      <c r="W271" s="302"/>
      <c r="X271" s="302"/>
      <c r="Y271" s="302"/>
      <c r="Z271" s="302"/>
      <c r="AA271" s="302">
        <v>2</v>
      </c>
      <c r="AB271" s="258" t="str">
        <f t="shared" si="9"/>
        <v>S22</v>
      </c>
      <c r="AC271" s="313"/>
    </row>
    <row r="272" spans="1:29" s="294" customFormat="1" ht="21" customHeight="1">
      <c r="A272" s="294">
        <v>268</v>
      </c>
      <c r="B272" s="306" t="s">
        <v>774</v>
      </c>
      <c r="C272" s="314" t="s">
        <v>211</v>
      </c>
      <c r="D272" s="314" t="s">
        <v>466</v>
      </c>
      <c r="E272" s="314" t="s">
        <v>775</v>
      </c>
      <c r="F272" s="314" t="s">
        <v>280</v>
      </c>
      <c r="G272" s="302">
        <v>800500</v>
      </c>
      <c r="H272" s="302">
        <v>1948400</v>
      </c>
      <c r="I272" s="314" t="s">
        <v>302</v>
      </c>
      <c r="J272" s="314" t="s">
        <v>215</v>
      </c>
      <c r="K272" s="315" t="s">
        <v>216</v>
      </c>
      <c r="L272" s="309" t="s">
        <v>217</v>
      </c>
      <c r="M272" s="310">
        <v>0</v>
      </c>
      <c r="N272" s="311">
        <v>0</v>
      </c>
      <c r="O272" s="320">
        <v>0</v>
      </c>
      <c r="P272" s="311">
        <v>550</v>
      </c>
      <c r="Q272" s="311">
        <f t="shared" si="8"/>
        <v>550</v>
      </c>
      <c r="R272" s="314">
        <v>2553</v>
      </c>
      <c r="S272" s="302" t="s">
        <v>248</v>
      </c>
      <c r="T272" s="302">
        <v>2</v>
      </c>
      <c r="U272" s="302">
        <v>2</v>
      </c>
      <c r="V272" s="314"/>
      <c r="W272" s="302"/>
      <c r="X272" s="302"/>
      <c r="Y272" s="302"/>
      <c r="Z272" s="302"/>
      <c r="AA272" s="302">
        <v>1</v>
      </c>
      <c r="AB272" s="258" t="str">
        <f t="shared" si="9"/>
        <v>S22</v>
      </c>
      <c r="AC272" s="313"/>
    </row>
    <row r="273" spans="1:30" s="294" customFormat="1">
      <c r="A273" s="294">
        <v>269</v>
      </c>
      <c r="B273" s="306" t="s">
        <v>401</v>
      </c>
      <c r="C273" s="314" t="s">
        <v>274</v>
      </c>
      <c r="D273" s="314" t="s">
        <v>411</v>
      </c>
      <c r="E273" s="314" t="s">
        <v>776</v>
      </c>
      <c r="F273" s="314" t="s">
        <v>213</v>
      </c>
      <c r="G273" s="302">
        <v>796000</v>
      </c>
      <c r="H273" s="302">
        <v>1974200</v>
      </c>
      <c r="I273" s="314" t="s">
        <v>421</v>
      </c>
      <c r="J273" s="314" t="s">
        <v>308</v>
      </c>
      <c r="K273" s="315" t="s">
        <v>216</v>
      </c>
      <c r="L273" s="309" t="s">
        <v>217</v>
      </c>
      <c r="M273" s="310">
        <v>0</v>
      </c>
      <c r="N273" s="311">
        <v>0</v>
      </c>
      <c r="O273" s="320">
        <v>0</v>
      </c>
      <c r="P273" s="311">
        <v>480</v>
      </c>
      <c r="Q273" s="311">
        <f t="shared" si="8"/>
        <v>480</v>
      </c>
      <c r="R273" s="314">
        <v>2553</v>
      </c>
      <c r="S273" s="302" t="s">
        <v>248</v>
      </c>
      <c r="T273" s="302">
        <v>2</v>
      </c>
      <c r="U273" s="302">
        <v>2</v>
      </c>
      <c r="V273" s="314"/>
      <c r="W273" s="302"/>
      <c r="X273" s="302"/>
      <c r="Y273" s="302"/>
      <c r="Z273" s="302"/>
      <c r="AA273" s="302">
        <v>2</v>
      </c>
      <c r="AB273" s="258" t="str">
        <f t="shared" si="9"/>
        <v>S22</v>
      </c>
      <c r="AC273" s="313"/>
    </row>
    <row r="274" spans="1:30" s="294" customFormat="1">
      <c r="A274" s="294">
        <v>270</v>
      </c>
      <c r="B274" s="306" t="s">
        <v>777</v>
      </c>
      <c r="C274" s="314" t="s">
        <v>211</v>
      </c>
      <c r="D274" s="314" t="s">
        <v>349</v>
      </c>
      <c r="E274" s="314" t="s">
        <v>778</v>
      </c>
      <c r="F274" s="314" t="s">
        <v>213</v>
      </c>
      <c r="G274" s="302">
        <v>774440</v>
      </c>
      <c r="H274" s="302">
        <v>1947270</v>
      </c>
      <c r="I274" s="314" t="s">
        <v>224</v>
      </c>
      <c r="J274" s="314" t="s">
        <v>215</v>
      </c>
      <c r="K274" s="315" t="s">
        <v>216</v>
      </c>
      <c r="L274" s="309" t="s">
        <v>217</v>
      </c>
      <c r="M274" s="310">
        <v>0</v>
      </c>
      <c r="N274" s="311">
        <v>0</v>
      </c>
      <c r="O274" s="320">
        <v>0</v>
      </c>
      <c r="P274" s="311">
        <v>200</v>
      </c>
      <c r="Q274" s="311">
        <f t="shared" si="8"/>
        <v>200</v>
      </c>
      <c r="R274" s="314">
        <v>2553</v>
      </c>
      <c r="S274" s="302" t="s">
        <v>248</v>
      </c>
      <c r="T274" s="302">
        <v>2</v>
      </c>
      <c r="U274" s="302">
        <v>2</v>
      </c>
      <c r="V274" s="314"/>
      <c r="W274" s="302"/>
      <c r="X274" s="302"/>
      <c r="Y274" s="302"/>
      <c r="Z274" s="302"/>
      <c r="AA274" s="302">
        <v>1</v>
      </c>
      <c r="AB274" s="258" t="str">
        <f t="shared" si="9"/>
        <v>S22</v>
      </c>
      <c r="AC274" s="313"/>
    </row>
    <row r="275" spans="1:30" s="294" customFormat="1" ht="21" customHeight="1">
      <c r="A275" s="294">
        <v>271</v>
      </c>
      <c r="B275" s="306" t="s">
        <v>779</v>
      </c>
      <c r="C275" s="315" t="s">
        <v>231</v>
      </c>
      <c r="D275" s="315" t="s">
        <v>341</v>
      </c>
      <c r="E275" s="315" t="s">
        <v>780</v>
      </c>
      <c r="F275" s="315" t="s">
        <v>213</v>
      </c>
      <c r="G275" s="324">
        <v>793200</v>
      </c>
      <c r="H275" s="324">
        <v>1909900</v>
      </c>
      <c r="I275" s="317" t="s">
        <v>252</v>
      </c>
      <c r="J275" s="314" t="s">
        <v>215</v>
      </c>
      <c r="K275" s="315" t="s">
        <v>216</v>
      </c>
      <c r="L275" s="309" t="s">
        <v>217</v>
      </c>
      <c r="M275" s="318">
        <v>0</v>
      </c>
      <c r="N275" s="311">
        <v>2500</v>
      </c>
      <c r="O275" s="320">
        <v>0</v>
      </c>
      <c r="P275" s="311">
        <v>0</v>
      </c>
      <c r="Q275" s="311">
        <f t="shared" si="8"/>
        <v>2500</v>
      </c>
      <c r="R275" s="315">
        <v>2553</v>
      </c>
      <c r="S275" s="302" t="s">
        <v>248</v>
      </c>
      <c r="T275" s="302">
        <v>3</v>
      </c>
      <c r="U275" s="302">
        <v>2</v>
      </c>
      <c r="V275" s="315"/>
      <c r="W275" s="302"/>
      <c r="X275" s="302"/>
      <c r="Y275" s="302"/>
      <c r="Z275" s="302"/>
      <c r="AA275" s="302">
        <v>3</v>
      </c>
      <c r="AB275" s="258" t="str">
        <f t="shared" si="9"/>
        <v>S32</v>
      </c>
      <c r="AC275" s="313"/>
    </row>
    <row r="276" spans="1:30" s="294" customFormat="1">
      <c r="A276" s="294">
        <v>272</v>
      </c>
      <c r="B276" s="306" t="s">
        <v>781</v>
      </c>
      <c r="C276" s="315" t="s">
        <v>428</v>
      </c>
      <c r="D276" s="315" t="s">
        <v>647</v>
      </c>
      <c r="E276" s="315" t="s">
        <v>647</v>
      </c>
      <c r="F276" s="315" t="s">
        <v>213</v>
      </c>
      <c r="G276" s="324">
        <v>187300</v>
      </c>
      <c r="H276" s="324">
        <v>1886400</v>
      </c>
      <c r="I276" s="317" t="s">
        <v>432</v>
      </c>
      <c r="J276" s="317" t="s">
        <v>321</v>
      </c>
      <c r="K276" s="324" t="s">
        <v>241</v>
      </c>
      <c r="L276" s="309" t="s">
        <v>242</v>
      </c>
      <c r="M276" s="318">
        <v>0</v>
      </c>
      <c r="N276" s="311">
        <v>2400</v>
      </c>
      <c r="O276" s="320">
        <v>0</v>
      </c>
      <c r="P276" s="311">
        <v>0</v>
      </c>
      <c r="Q276" s="311">
        <f t="shared" si="8"/>
        <v>2400</v>
      </c>
      <c r="R276" s="315">
        <v>2553</v>
      </c>
      <c r="S276" s="302" t="s">
        <v>248</v>
      </c>
      <c r="T276" s="302">
        <v>3</v>
      </c>
      <c r="U276" s="302">
        <v>2</v>
      </c>
      <c r="V276" s="315"/>
      <c r="W276" s="302"/>
      <c r="X276" s="302"/>
      <c r="Y276" s="302"/>
      <c r="Z276" s="302"/>
      <c r="AA276" s="302">
        <v>3</v>
      </c>
      <c r="AB276" s="258" t="str">
        <f t="shared" si="9"/>
        <v>S32</v>
      </c>
      <c r="AC276" s="313"/>
    </row>
    <row r="277" spans="1:30" s="294" customFormat="1">
      <c r="A277" s="294">
        <v>273</v>
      </c>
      <c r="B277" s="306" t="s">
        <v>782</v>
      </c>
      <c r="C277" s="315" t="s">
        <v>231</v>
      </c>
      <c r="D277" s="315" t="s">
        <v>437</v>
      </c>
      <c r="E277" s="315" t="s">
        <v>783</v>
      </c>
      <c r="F277" s="315" t="s">
        <v>213</v>
      </c>
      <c r="G277" s="324">
        <v>782600</v>
      </c>
      <c r="H277" s="324">
        <v>1910300</v>
      </c>
      <c r="I277" s="317" t="s">
        <v>214</v>
      </c>
      <c r="J277" s="314" t="s">
        <v>215</v>
      </c>
      <c r="K277" s="315" t="s">
        <v>216</v>
      </c>
      <c r="L277" s="309" t="s">
        <v>217</v>
      </c>
      <c r="M277" s="318">
        <v>0</v>
      </c>
      <c r="N277" s="311">
        <v>750</v>
      </c>
      <c r="O277" s="320">
        <v>0</v>
      </c>
      <c r="P277" s="311">
        <v>0</v>
      </c>
      <c r="Q277" s="311">
        <f t="shared" si="8"/>
        <v>750</v>
      </c>
      <c r="R277" s="315">
        <v>2553</v>
      </c>
      <c r="S277" s="302" t="s">
        <v>248</v>
      </c>
      <c r="T277" s="302">
        <v>3</v>
      </c>
      <c r="U277" s="302">
        <v>2</v>
      </c>
      <c r="V277" s="315"/>
      <c r="W277" s="302"/>
      <c r="X277" s="302"/>
      <c r="Y277" s="302"/>
      <c r="Z277" s="302"/>
      <c r="AA277" s="302">
        <v>3</v>
      </c>
      <c r="AB277" s="258" t="str">
        <f t="shared" si="9"/>
        <v>S32</v>
      </c>
      <c r="AC277" s="313"/>
    </row>
    <row r="278" spans="1:30" s="294" customFormat="1" ht="21" customHeight="1">
      <c r="A278" s="294">
        <v>274</v>
      </c>
      <c r="B278" s="306" t="s">
        <v>784</v>
      </c>
      <c r="C278" s="315" t="s">
        <v>287</v>
      </c>
      <c r="D278" s="315" t="s">
        <v>569</v>
      </c>
      <c r="E278" s="315" t="s">
        <v>785</v>
      </c>
      <c r="F278" s="315" t="s">
        <v>213</v>
      </c>
      <c r="G278" s="324">
        <v>783900</v>
      </c>
      <c r="H278" s="324">
        <v>1887700</v>
      </c>
      <c r="I278" s="317" t="s">
        <v>257</v>
      </c>
      <c r="J278" s="314" t="s">
        <v>215</v>
      </c>
      <c r="K278" s="315" t="s">
        <v>216</v>
      </c>
      <c r="L278" s="309" t="s">
        <v>217</v>
      </c>
      <c r="M278" s="318">
        <v>0</v>
      </c>
      <c r="N278" s="311">
        <v>1200</v>
      </c>
      <c r="O278" s="320">
        <v>0</v>
      </c>
      <c r="P278" s="311">
        <v>0</v>
      </c>
      <c r="Q278" s="311">
        <f t="shared" si="8"/>
        <v>1200</v>
      </c>
      <c r="R278" s="315">
        <v>2553</v>
      </c>
      <c r="S278" s="302" t="s">
        <v>248</v>
      </c>
      <c r="T278" s="302">
        <v>3</v>
      </c>
      <c r="U278" s="302">
        <v>2</v>
      </c>
      <c r="V278" s="315"/>
      <c r="W278" s="302"/>
      <c r="X278" s="302"/>
      <c r="Y278" s="302"/>
      <c r="Z278" s="302"/>
      <c r="AA278" s="302">
        <v>3</v>
      </c>
      <c r="AB278" s="258" t="str">
        <f t="shared" si="9"/>
        <v>S32</v>
      </c>
      <c r="AC278" s="313"/>
    </row>
    <row r="279" spans="1:30" s="294" customFormat="1">
      <c r="A279" s="294">
        <v>275</v>
      </c>
      <c r="B279" s="306" t="s">
        <v>786</v>
      </c>
      <c r="C279" s="315" t="s">
        <v>287</v>
      </c>
      <c r="D279" s="315" t="s">
        <v>288</v>
      </c>
      <c r="E279" s="315" t="s">
        <v>731</v>
      </c>
      <c r="F279" s="315" t="s">
        <v>213</v>
      </c>
      <c r="G279" s="324">
        <v>784700</v>
      </c>
      <c r="H279" s="324">
        <v>1896200</v>
      </c>
      <c r="I279" s="317" t="s">
        <v>257</v>
      </c>
      <c r="J279" s="314" t="s">
        <v>215</v>
      </c>
      <c r="K279" s="315" t="s">
        <v>216</v>
      </c>
      <c r="L279" s="309" t="s">
        <v>217</v>
      </c>
      <c r="M279" s="318">
        <v>0</v>
      </c>
      <c r="N279" s="311">
        <v>3400</v>
      </c>
      <c r="O279" s="320">
        <v>0</v>
      </c>
      <c r="P279" s="311">
        <v>0</v>
      </c>
      <c r="Q279" s="311">
        <f t="shared" si="8"/>
        <v>3400</v>
      </c>
      <c r="R279" s="315">
        <v>2553</v>
      </c>
      <c r="S279" s="302" t="s">
        <v>248</v>
      </c>
      <c r="T279" s="302">
        <v>3</v>
      </c>
      <c r="U279" s="302">
        <v>2</v>
      </c>
      <c r="V279" s="315"/>
      <c r="W279" s="302"/>
      <c r="X279" s="302"/>
      <c r="Y279" s="302"/>
      <c r="Z279" s="302"/>
      <c r="AA279" s="302">
        <v>3</v>
      </c>
      <c r="AB279" s="258" t="str">
        <f t="shared" si="9"/>
        <v>S32</v>
      </c>
      <c r="AC279" s="313"/>
    </row>
    <row r="280" spans="1:30" s="294" customFormat="1">
      <c r="A280" s="294">
        <v>276</v>
      </c>
      <c r="B280" s="326" t="s">
        <v>787</v>
      </c>
      <c r="C280" s="327" t="s">
        <v>254</v>
      </c>
      <c r="D280" s="327" t="s">
        <v>255</v>
      </c>
      <c r="E280" s="327" t="s">
        <v>788</v>
      </c>
      <c r="F280" s="327" t="s">
        <v>290</v>
      </c>
      <c r="G280" s="328">
        <v>795500</v>
      </c>
      <c r="H280" s="328">
        <v>1894800</v>
      </c>
      <c r="I280" s="327" t="s">
        <v>295</v>
      </c>
      <c r="J280" s="327" t="s">
        <v>258</v>
      </c>
      <c r="K280" s="315" t="s">
        <v>216</v>
      </c>
      <c r="L280" s="309" t="s">
        <v>217</v>
      </c>
      <c r="M280" s="329">
        <v>0.5</v>
      </c>
      <c r="N280" s="320">
        <v>0</v>
      </c>
      <c r="O280" s="320">
        <v>0</v>
      </c>
      <c r="P280" s="320">
        <v>300</v>
      </c>
      <c r="Q280" s="320">
        <f t="shared" si="8"/>
        <v>300</v>
      </c>
      <c r="R280" s="327">
        <v>2553</v>
      </c>
      <c r="S280" s="302" t="s">
        <v>248</v>
      </c>
      <c r="T280" s="302">
        <v>1</v>
      </c>
      <c r="U280" s="302">
        <v>2</v>
      </c>
      <c r="V280" s="327"/>
      <c r="W280" s="328"/>
      <c r="X280" s="328"/>
      <c r="Y280" s="328"/>
      <c r="Z280" s="328"/>
      <c r="AA280" s="302">
        <v>3</v>
      </c>
      <c r="AB280" s="258" t="str">
        <f t="shared" si="9"/>
        <v>S12</v>
      </c>
      <c r="AC280" s="330"/>
    </row>
    <row r="281" spans="1:30" s="294" customFormat="1" ht="21" customHeight="1">
      <c r="A281" s="294">
        <v>277</v>
      </c>
      <c r="B281" s="326" t="s">
        <v>789</v>
      </c>
      <c r="C281" s="327" t="s">
        <v>268</v>
      </c>
      <c r="D281" s="327" t="s">
        <v>425</v>
      </c>
      <c r="E281" s="327" t="s">
        <v>425</v>
      </c>
      <c r="F281" s="327" t="s">
        <v>213</v>
      </c>
      <c r="G281" s="328">
        <v>728537</v>
      </c>
      <c r="H281" s="328">
        <v>1923040</v>
      </c>
      <c r="I281" s="327" t="s">
        <v>271</v>
      </c>
      <c r="J281" s="327" t="s">
        <v>285</v>
      </c>
      <c r="K281" s="315" t="s">
        <v>216</v>
      </c>
      <c r="L281" s="309" t="s">
        <v>217</v>
      </c>
      <c r="M281" s="329">
        <v>0</v>
      </c>
      <c r="N281" s="320">
        <v>0</v>
      </c>
      <c r="O281" s="320">
        <v>0</v>
      </c>
      <c r="P281" s="320">
        <v>400</v>
      </c>
      <c r="Q281" s="320">
        <f t="shared" si="8"/>
        <v>400</v>
      </c>
      <c r="R281" s="327">
        <v>2554</v>
      </c>
      <c r="S281" s="302" t="s">
        <v>248</v>
      </c>
      <c r="T281" s="302">
        <v>2</v>
      </c>
      <c r="U281" s="302">
        <v>1</v>
      </c>
      <c r="V281" s="327" t="s">
        <v>396</v>
      </c>
      <c r="W281" s="331"/>
      <c r="X281" s="328">
        <v>2</v>
      </c>
      <c r="Y281" s="328">
        <v>1</v>
      </c>
      <c r="Z281" s="328">
        <v>27</v>
      </c>
      <c r="AA281" s="321">
        <v>4</v>
      </c>
      <c r="AB281" s="258" t="str">
        <f t="shared" si="9"/>
        <v>S21</v>
      </c>
      <c r="AC281" s="330"/>
    </row>
    <row r="282" spans="1:30" s="294" customFormat="1">
      <c r="A282" s="294">
        <v>278</v>
      </c>
      <c r="B282" s="326" t="s">
        <v>790</v>
      </c>
      <c r="C282" s="327" t="s">
        <v>268</v>
      </c>
      <c r="D282" s="327" t="s">
        <v>268</v>
      </c>
      <c r="E282" s="327" t="s">
        <v>678</v>
      </c>
      <c r="F282" s="327" t="s">
        <v>213</v>
      </c>
      <c r="G282" s="328">
        <v>732293</v>
      </c>
      <c r="H282" s="328">
        <v>1912212</v>
      </c>
      <c r="I282" s="332" t="s">
        <v>271</v>
      </c>
      <c r="J282" s="327" t="s">
        <v>285</v>
      </c>
      <c r="K282" s="315" t="s">
        <v>216</v>
      </c>
      <c r="L282" s="309" t="s">
        <v>217</v>
      </c>
      <c r="M282" s="329">
        <v>0</v>
      </c>
      <c r="N282" s="320">
        <v>0</v>
      </c>
      <c r="O282" s="320">
        <v>0</v>
      </c>
      <c r="P282" s="320">
        <v>1300</v>
      </c>
      <c r="Q282" s="320">
        <f t="shared" si="8"/>
        <v>1300</v>
      </c>
      <c r="R282" s="327">
        <v>2554</v>
      </c>
      <c r="S282" s="302" t="s">
        <v>248</v>
      </c>
      <c r="T282" s="302">
        <v>2</v>
      </c>
      <c r="U282" s="302">
        <v>1</v>
      </c>
      <c r="V282" s="327" t="s">
        <v>357</v>
      </c>
      <c r="W282" s="331">
        <v>0</v>
      </c>
      <c r="X282" s="328">
        <v>3</v>
      </c>
      <c r="Y282" s="328">
        <v>1</v>
      </c>
      <c r="Z282" s="328">
        <v>66</v>
      </c>
      <c r="AA282" s="321">
        <v>4</v>
      </c>
      <c r="AB282" s="258" t="str">
        <f t="shared" si="9"/>
        <v>S21</v>
      </c>
      <c r="AC282" s="330"/>
    </row>
    <row r="283" spans="1:30" s="294" customFormat="1">
      <c r="A283" s="294">
        <v>279</v>
      </c>
      <c r="B283" s="326" t="s">
        <v>791</v>
      </c>
      <c r="C283" s="327" t="s">
        <v>329</v>
      </c>
      <c r="D283" s="327" t="s">
        <v>392</v>
      </c>
      <c r="E283" s="327" t="s">
        <v>696</v>
      </c>
      <c r="F283" s="327" t="s">
        <v>280</v>
      </c>
      <c r="G283" s="328">
        <v>810800</v>
      </c>
      <c r="H283" s="328">
        <v>1945600</v>
      </c>
      <c r="I283" s="327" t="s">
        <v>302</v>
      </c>
      <c r="J283" s="327" t="s">
        <v>258</v>
      </c>
      <c r="K283" s="302" t="s">
        <v>216</v>
      </c>
      <c r="L283" s="309" t="s">
        <v>217</v>
      </c>
      <c r="M283" s="329">
        <v>0</v>
      </c>
      <c r="N283" s="320">
        <v>0</v>
      </c>
      <c r="O283" s="320">
        <v>0</v>
      </c>
      <c r="P283" s="320">
        <v>700</v>
      </c>
      <c r="Q283" s="320">
        <f t="shared" si="8"/>
        <v>700</v>
      </c>
      <c r="R283" s="327">
        <v>2554</v>
      </c>
      <c r="S283" s="302" t="s">
        <v>248</v>
      </c>
      <c r="T283" s="302">
        <v>2</v>
      </c>
      <c r="U283" s="302">
        <v>2</v>
      </c>
      <c r="V283" s="327"/>
      <c r="W283" s="328"/>
      <c r="X283" s="328"/>
      <c r="Y283" s="328"/>
      <c r="Z283" s="328"/>
      <c r="AA283" s="302">
        <v>2</v>
      </c>
      <c r="AB283" s="258" t="str">
        <f t="shared" si="9"/>
        <v>S22</v>
      </c>
      <c r="AC283" s="330"/>
    </row>
    <row r="284" spans="1:30" s="294" customFormat="1" ht="21" customHeight="1">
      <c r="A284" s="294">
        <v>280</v>
      </c>
      <c r="B284" s="326" t="s">
        <v>792</v>
      </c>
      <c r="C284" s="327" t="s">
        <v>268</v>
      </c>
      <c r="D284" s="327" t="s">
        <v>268</v>
      </c>
      <c r="E284" s="327" t="s">
        <v>678</v>
      </c>
      <c r="F284" s="327" t="s">
        <v>213</v>
      </c>
      <c r="G284" s="328">
        <v>711400</v>
      </c>
      <c r="H284" s="328">
        <v>1931300</v>
      </c>
      <c r="I284" s="332" t="s">
        <v>271</v>
      </c>
      <c r="J284" s="332" t="s">
        <v>285</v>
      </c>
      <c r="K284" s="315" t="s">
        <v>216</v>
      </c>
      <c r="L284" s="309" t="s">
        <v>217</v>
      </c>
      <c r="M284" s="329">
        <v>0.02</v>
      </c>
      <c r="N284" s="320">
        <v>0</v>
      </c>
      <c r="O284" s="320">
        <v>0</v>
      </c>
      <c r="P284" s="320">
        <v>143</v>
      </c>
      <c r="Q284" s="320">
        <f t="shared" si="8"/>
        <v>143</v>
      </c>
      <c r="R284" s="327">
        <v>2554</v>
      </c>
      <c r="S284" s="302" t="s">
        <v>248</v>
      </c>
      <c r="T284" s="302">
        <v>4</v>
      </c>
      <c r="U284" s="302">
        <v>1</v>
      </c>
      <c r="V284" s="327" t="s">
        <v>357</v>
      </c>
      <c r="W284" s="331">
        <v>0</v>
      </c>
      <c r="X284" s="328">
        <v>2</v>
      </c>
      <c r="Y284" s="328">
        <v>1</v>
      </c>
      <c r="Z284" s="328">
        <v>14</v>
      </c>
      <c r="AA284" s="321">
        <v>4</v>
      </c>
      <c r="AB284" s="258" t="str">
        <f t="shared" si="9"/>
        <v>S41</v>
      </c>
      <c r="AC284" s="330"/>
      <c r="AD284" s="294" t="s">
        <v>249</v>
      </c>
    </row>
    <row r="285" spans="1:30" s="294" customFormat="1">
      <c r="A285" s="294">
        <v>281</v>
      </c>
      <c r="B285" s="306" t="s">
        <v>793</v>
      </c>
      <c r="C285" s="315" t="s">
        <v>226</v>
      </c>
      <c r="D285" s="315" t="s">
        <v>325</v>
      </c>
      <c r="E285" s="315" t="s">
        <v>325</v>
      </c>
      <c r="F285" s="315" t="s">
        <v>213</v>
      </c>
      <c r="G285" s="324">
        <v>758800</v>
      </c>
      <c r="H285" s="324">
        <v>1961900</v>
      </c>
      <c r="I285" s="317" t="s">
        <v>257</v>
      </c>
      <c r="J285" s="314" t="s">
        <v>229</v>
      </c>
      <c r="K285" s="324" t="s">
        <v>216</v>
      </c>
      <c r="L285" s="309" t="s">
        <v>217</v>
      </c>
      <c r="M285" s="318">
        <v>0</v>
      </c>
      <c r="N285" s="311">
        <v>1200</v>
      </c>
      <c r="O285" s="311">
        <v>0</v>
      </c>
      <c r="P285" s="311">
        <v>0</v>
      </c>
      <c r="Q285" s="311">
        <f t="shared" si="8"/>
        <v>1200</v>
      </c>
      <c r="R285" s="315">
        <v>2554</v>
      </c>
      <c r="S285" s="302" t="s">
        <v>248</v>
      </c>
      <c r="T285" s="302">
        <v>3</v>
      </c>
      <c r="U285" s="302">
        <v>2</v>
      </c>
      <c r="V285" s="314"/>
      <c r="W285" s="302"/>
      <c r="X285" s="302"/>
      <c r="Y285" s="302"/>
      <c r="Z285" s="302"/>
      <c r="AA285" s="302">
        <v>1</v>
      </c>
      <c r="AB285" s="258" t="str">
        <f t="shared" si="9"/>
        <v>S32</v>
      </c>
      <c r="AC285" s="313"/>
    </row>
    <row r="286" spans="1:30" s="294" customFormat="1">
      <c r="A286" s="294">
        <v>282</v>
      </c>
      <c r="B286" s="306" t="s">
        <v>794</v>
      </c>
      <c r="C286" s="315" t="s">
        <v>231</v>
      </c>
      <c r="D286" s="315" t="s">
        <v>437</v>
      </c>
      <c r="E286" s="315" t="s">
        <v>437</v>
      </c>
      <c r="F286" s="313" t="s">
        <v>213</v>
      </c>
      <c r="G286" s="302">
        <v>788000</v>
      </c>
      <c r="H286" s="302">
        <v>1907600</v>
      </c>
      <c r="I286" s="314" t="s">
        <v>257</v>
      </c>
      <c r="J286" s="314" t="s">
        <v>215</v>
      </c>
      <c r="K286" s="315" t="s">
        <v>216</v>
      </c>
      <c r="L286" s="309" t="s">
        <v>217</v>
      </c>
      <c r="M286" s="310">
        <v>0</v>
      </c>
      <c r="N286" s="311">
        <v>0</v>
      </c>
      <c r="O286" s="311">
        <v>0</v>
      </c>
      <c r="P286" s="311">
        <v>800</v>
      </c>
      <c r="Q286" s="311">
        <f t="shared" si="8"/>
        <v>800</v>
      </c>
      <c r="R286" s="315">
        <v>2554</v>
      </c>
      <c r="S286" s="302" t="s">
        <v>248</v>
      </c>
      <c r="T286" s="302">
        <v>2</v>
      </c>
      <c r="U286" s="302">
        <v>1</v>
      </c>
      <c r="V286" s="314" t="s">
        <v>220</v>
      </c>
      <c r="W286" s="312">
        <v>0</v>
      </c>
      <c r="X286" s="302">
        <v>3</v>
      </c>
      <c r="Y286" s="302">
        <v>1</v>
      </c>
      <c r="Z286" s="302">
        <v>78</v>
      </c>
      <c r="AA286" s="302">
        <v>3</v>
      </c>
      <c r="AB286" s="258" t="str">
        <f t="shared" si="9"/>
        <v>S21</v>
      </c>
      <c r="AC286" s="313"/>
    </row>
    <row r="287" spans="1:30" s="294" customFormat="1" ht="21" customHeight="1">
      <c r="A287" s="294">
        <v>283</v>
      </c>
      <c r="B287" s="326" t="s">
        <v>795</v>
      </c>
      <c r="C287" s="315" t="s">
        <v>231</v>
      </c>
      <c r="D287" s="315" t="s">
        <v>262</v>
      </c>
      <c r="E287" s="315" t="s">
        <v>796</v>
      </c>
      <c r="F287" s="315" t="s">
        <v>213</v>
      </c>
      <c r="G287" s="333">
        <v>794300</v>
      </c>
      <c r="H287" s="333">
        <v>1912800</v>
      </c>
      <c r="I287" s="334" t="s">
        <v>252</v>
      </c>
      <c r="J287" s="314" t="s">
        <v>215</v>
      </c>
      <c r="K287" s="324" t="s">
        <v>216</v>
      </c>
      <c r="L287" s="309" t="s">
        <v>217</v>
      </c>
      <c r="M287" s="335">
        <v>0</v>
      </c>
      <c r="N287" s="320">
        <v>4000</v>
      </c>
      <c r="O287" s="320">
        <v>0</v>
      </c>
      <c r="P287" s="311">
        <v>0</v>
      </c>
      <c r="Q287" s="311">
        <f t="shared" si="8"/>
        <v>4000</v>
      </c>
      <c r="R287" s="315">
        <v>2555</v>
      </c>
      <c r="S287" s="302" t="s">
        <v>248</v>
      </c>
      <c r="T287" s="302">
        <v>3</v>
      </c>
      <c r="U287" s="302">
        <v>2</v>
      </c>
      <c r="V287" s="314"/>
      <c r="W287" s="302"/>
      <c r="X287" s="302"/>
      <c r="Y287" s="302"/>
      <c r="Z287" s="302"/>
      <c r="AA287" s="302">
        <v>3</v>
      </c>
      <c r="AB287" s="258" t="str">
        <f t="shared" si="9"/>
        <v>S32</v>
      </c>
      <c r="AC287" s="330"/>
    </row>
    <row r="288" spans="1:30" s="294" customFormat="1">
      <c r="A288" s="294">
        <v>284</v>
      </c>
      <c r="B288" s="306" t="s">
        <v>719</v>
      </c>
      <c r="C288" s="315" t="s">
        <v>211</v>
      </c>
      <c r="D288" s="315" t="s">
        <v>466</v>
      </c>
      <c r="E288" s="315" t="s">
        <v>467</v>
      </c>
      <c r="F288" s="315" t="s">
        <v>280</v>
      </c>
      <c r="G288" s="324">
        <v>800200</v>
      </c>
      <c r="H288" s="324">
        <v>1948800</v>
      </c>
      <c r="I288" s="336" t="s">
        <v>302</v>
      </c>
      <c r="J288" s="314" t="s">
        <v>215</v>
      </c>
      <c r="K288" s="324" t="s">
        <v>216</v>
      </c>
      <c r="L288" s="309" t="s">
        <v>217</v>
      </c>
      <c r="M288" s="318">
        <v>0</v>
      </c>
      <c r="N288" s="311">
        <v>0</v>
      </c>
      <c r="O288" s="311">
        <v>0</v>
      </c>
      <c r="P288" s="311">
        <v>1500</v>
      </c>
      <c r="Q288" s="311">
        <f t="shared" si="8"/>
        <v>1500</v>
      </c>
      <c r="R288" s="315">
        <v>2555</v>
      </c>
      <c r="S288" s="302" t="s">
        <v>248</v>
      </c>
      <c r="T288" s="302">
        <v>2</v>
      </c>
      <c r="U288" s="302">
        <v>2</v>
      </c>
      <c r="V288" s="314"/>
      <c r="W288" s="302"/>
      <c r="X288" s="302"/>
      <c r="Y288" s="302"/>
      <c r="Z288" s="302"/>
      <c r="AA288" s="302">
        <v>1</v>
      </c>
      <c r="AB288" s="258" t="str">
        <f t="shared" si="9"/>
        <v>S22</v>
      </c>
      <c r="AC288" s="313"/>
    </row>
    <row r="289" spans="1:30" s="294" customFormat="1">
      <c r="A289" s="294">
        <v>285</v>
      </c>
      <c r="B289" s="306" t="s">
        <v>797</v>
      </c>
      <c r="C289" s="315" t="s">
        <v>408</v>
      </c>
      <c r="D289" s="315" t="s">
        <v>408</v>
      </c>
      <c r="E289" s="315" t="s">
        <v>798</v>
      </c>
      <c r="F289" s="315" t="s">
        <v>213</v>
      </c>
      <c r="G289" s="324">
        <v>720123</v>
      </c>
      <c r="H289" s="324">
        <v>1931922</v>
      </c>
      <c r="I289" s="317" t="s">
        <v>271</v>
      </c>
      <c r="J289" s="314" t="s">
        <v>409</v>
      </c>
      <c r="K289" s="324" t="s">
        <v>216</v>
      </c>
      <c r="L289" s="309" t="s">
        <v>217</v>
      </c>
      <c r="M289" s="318">
        <v>2.0619999999999998</v>
      </c>
      <c r="N289" s="311">
        <v>849</v>
      </c>
      <c r="O289" s="311">
        <v>0</v>
      </c>
      <c r="P289" s="311">
        <f>2670-849</f>
        <v>1821</v>
      </c>
      <c r="Q289" s="311">
        <f t="shared" si="8"/>
        <v>2670</v>
      </c>
      <c r="R289" s="315">
        <v>2555</v>
      </c>
      <c r="S289" s="302" t="s">
        <v>248</v>
      </c>
      <c r="T289" s="302">
        <v>1</v>
      </c>
      <c r="U289" s="302">
        <v>1</v>
      </c>
      <c r="V289" s="314" t="s">
        <v>396</v>
      </c>
      <c r="W289" s="312">
        <v>3.9</v>
      </c>
      <c r="X289" s="302">
        <v>10</v>
      </c>
      <c r="Y289" s="302">
        <v>1</v>
      </c>
      <c r="Z289" s="302">
        <v>20</v>
      </c>
      <c r="AA289" s="321">
        <v>4</v>
      </c>
      <c r="AB289" s="258" t="str">
        <f t="shared" si="9"/>
        <v>S11</v>
      </c>
      <c r="AC289" s="313"/>
    </row>
    <row r="290" spans="1:30" s="294" customFormat="1" ht="21" customHeight="1">
      <c r="A290" s="294">
        <v>286</v>
      </c>
      <c r="B290" s="306" t="s">
        <v>799</v>
      </c>
      <c r="C290" s="314" t="s">
        <v>231</v>
      </c>
      <c r="D290" s="314" t="s">
        <v>437</v>
      </c>
      <c r="E290" s="314" t="s">
        <v>800</v>
      </c>
      <c r="F290" s="315" t="s">
        <v>213</v>
      </c>
      <c r="G290" s="302">
        <v>786200</v>
      </c>
      <c r="H290" s="302">
        <v>1905200</v>
      </c>
      <c r="I290" s="314" t="s">
        <v>801</v>
      </c>
      <c r="J290" s="314" t="s">
        <v>215</v>
      </c>
      <c r="K290" s="315" t="s">
        <v>216</v>
      </c>
      <c r="L290" s="309" t="s">
        <v>217</v>
      </c>
      <c r="M290" s="310">
        <v>0</v>
      </c>
      <c r="N290" s="311">
        <v>2500</v>
      </c>
      <c r="O290" s="311">
        <v>0</v>
      </c>
      <c r="P290" s="311">
        <v>0</v>
      </c>
      <c r="Q290" s="311">
        <f t="shared" si="8"/>
        <v>2500</v>
      </c>
      <c r="R290" s="315">
        <v>2555</v>
      </c>
      <c r="S290" s="302" t="s">
        <v>248</v>
      </c>
      <c r="T290" s="302">
        <v>3</v>
      </c>
      <c r="U290" s="302">
        <v>2</v>
      </c>
      <c r="V290" s="321"/>
      <c r="W290" s="302"/>
      <c r="X290" s="302"/>
      <c r="Y290" s="302"/>
      <c r="Z290" s="302"/>
      <c r="AA290" s="302">
        <v>3</v>
      </c>
      <c r="AB290" s="258" t="str">
        <f t="shared" si="9"/>
        <v>S32</v>
      </c>
      <c r="AC290" s="313"/>
    </row>
    <row r="291" spans="1:30" s="294" customFormat="1">
      <c r="A291" s="294">
        <v>287</v>
      </c>
      <c r="B291" s="337" t="s">
        <v>802</v>
      </c>
      <c r="C291" s="315" t="s">
        <v>355</v>
      </c>
      <c r="D291" s="315" t="s">
        <v>584</v>
      </c>
      <c r="E291" s="315" t="s">
        <v>803</v>
      </c>
      <c r="F291" s="315" t="s">
        <v>280</v>
      </c>
      <c r="G291" s="324">
        <v>812000</v>
      </c>
      <c r="H291" s="324">
        <v>1982300</v>
      </c>
      <c r="I291" s="315" t="s">
        <v>421</v>
      </c>
      <c r="J291" s="314" t="s">
        <v>308</v>
      </c>
      <c r="K291" s="324" t="s">
        <v>216</v>
      </c>
      <c r="L291" s="309" t="s">
        <v>217</v>
      </c>
      <c r="M291" s="318">
        <v>6.0000000000000001E-3</v>
      </c>
      <c r="N291" s="311">
        <v>0</v>
      </c>
      <c r="O291" s="311">
        <v>0</v>
      </c>
      <c r="P291" s="311">
        <v>50</v>
      </c>
      <c r="Q291" s="311">
        <f t="shared" si="8"/>
        <v>50</v>
      </c>
      <c r="R291" s="315">
        <v>2556</v>
      </c>
      <c r="S291" s="302" t="s">
        <v>248</v>
      </c>
      <c r="T291" s="302">
        <v>4</v>
      </c>
      <c r="U291" s="302">
        <v>1</v>
      </c>
      <c r="V291" s="314" t="s">
        <v>357</v>
      </c>
      <c r="W291" s="312">
        <v>0</v>
      </c>
      <c r="X291" s="302">
        <v>2</v>
      </c>
      <c r="Y291" s="302">
        <v>1</v>
      </c>
      <c r="Z291" s="302">
        <v>36</v>
      </c>
      <c r="AA291" s="302">
        <v>2</v>
      </c>
      <c r="AB291" s="258" t="str">
        <f t="shared" si="9"/>
        <v>S41</v>
      </c>
      <c r="AC291" s="338"/>
      <c r="AD291" s="294" t="s">
        <v>249</v>
      </c>
    </row>
    <row r="292" spans="1:30" s="294" customFormat="1">
      <c r="A292" s="294">
        <v>288</v>
      </c>
      <c r="B292" s="337" t="s">
        <v>804</v>
      </c>
      <c r="C292" s="315" t="s">
        <v>365</v>
      </c>
      <c r="D292" s="315" t="s">
        <v>434</v>
      </c>
      <c r="E292" s="315" t="s">
        <v>805</v>
      </c>
      <c r="F292" s="315" t="s">
        <v>280</v>
      </c>
      <c r="G292" s="324">
        <v>817400</v>
      </c>
      <c r="H292" s="324">
        <v>1905200</v>
      </c>
      <c r="I292" s="315" t="s">
        <v>252</v>
      </c>
      <c r="J292" s="314" t="s">
        <v>331</v>
      </c>
      <c r="K292" s="315" t="s">
        <v>241</v>
      </c>
      <c r="L292" s="309" t="s">
        <v>242</v>
      </c>
      <c r="M292" s="318">
        <v>8.0000000000000002E-3</v>
      </c>
      <c r="N292" s="311">
        <v>0</v>
      </c>
      <c r="O292" s="311">
        <v>0</v>
      </c>
      <c r="P292" s="311">
        <v>50</v>
      </c>
      <c r="Q292" s="311">
        <f t="shared" si="8"/>
        <v>50</v>
      </c>
      <c r="R292" s="315">
        <v>2556</v>
      </c>
      <c r="S292" s="302" t="s">
        <v>248</v>
      </c>
      <c r="T292" s="302">
        <v>4</v>
      </c>
      <c r="U292" s="302">
        <v>1</v>
      </c>
      <c r="V292" s="314" t="s">
        <v>357</v>
      </c>
      <c r="W292" s="312">
        <v>0</v>
      </c>
      <c r="X292" s="302">
        <v>2</v>
      </c>
      <c r="Y292" s="302">
        <v>1</v>
      </c>
      <c r="Z292" s="302">
        <v>36</v>
      </c>
      <c r="AA292" s="302">
        <v>3</v>
      </c>
      <c r="AB292" s="258" t="str">
        <f t="shared" si="9"/>
        <v>S41</v>
      </c>
      <c r="AC292" s="338"/>
      <c r="AD292" s="294" t="s">
        <v>249</v>
      </c>
    </row>
    <row r="293" spans="1:30" s="294" customFormat="1" ht="21" customHeight="1">
      <c r="A293" s="294">
        <v>289</v>
      </c>
      <c r="B293" s="337" t="s">
        <v>806</v>
      </c>
      <c r="C293" s="315" t="s">
        <v>211</v>
      </c>
      <c r="D293" s="315" t="s">
        <v>658</v>
      </c>
      <c r="E293" s="315" t="s">
        <v>807</v>
      </c>
      <c r="F293" s="315" t="s">
        <v>213</v>
      </c>
      <c r="G293" s="324">
        <v>791900</v>
      </c>
      <c r="H293" s="324">
        <v>1929500</v>
      </c>
      <c r="I293" s="315" t="s">
        <v>214</v>
      </c>
      <c r="J293" s="314" t="s">
        <v>215</v>
      </c>
      <c r="K293" s="324" t="s">
        <v>216</v>
      </c>
      <c r="L293" s="309" t="s">
        <v>217</v>
      </c>
      <c r="M293" s="318">
        <v>0</v>
      </c>
      <c r="N293" s="311">
        <v>978</v>
      </c>
      <c r="O293" s="311">
        <v>0</v>
      </c>
      <c r="P293" s="311">
        <v>0</v>
      </c>
      <c r="Q293" s="311">
        <f t="shared" si="8"/>
        <v>978</v>
      </c>
      <c r="R293" s="315">
        <v>2556</v>
      </c>
      <c r="S293" s="302" t="s">
        <v>248</v>
      </c>
      <c r="T293" s="302">
        <v>3</v>
      </c>
      <c r="U293" s="302">
        <v>2</v>
      </c>
      <c r="V293" s="321"/>
      <c r="W293" s="302"/>
      <c r="X293" s="302"/>
      <c r="Y293" s="302"/>
      <c r="Z293" s="302"/>
      <c r="AA293" s="302">
        <v>1</v>
      </c>
      <c r="AB293" s="258" t="str">
        <f t="shared" si="9"/>
        <v>S32</v>
      </c>
      <c r="AC293" s="338"/>
    </row>
    <row r="294" spans="1:30" s="294" customFormat="1">
      <c r="A294" s="294">
        <v>290</v>
      </c>
      <c r="B294" s="306" t="s">
        <v>808</v>
      </c>
      <c r="C294" s="314" t="s">
        <v>287</v>
      </c>
      <c r="D294" s="314" t="s">
        <v>398</v>
      </c>
      <c r="E294" s="314" t="s">
        <v>809</v>
      </c>
      <c r="F294" s="313" t="s">
        <v>810</v>
      </c>
      <c r="G294" s="302">
        <v>780055</v>
      </c>
      <c r="H294" s="302">
        <v>1897309</v>
      </c>
      <c r="I294" s="314" t="s">
        <v>801</v>
      </c>
      <c r="J294" s="314" t="s">
        <v>215</v>
      </c>
      <c r="K294" s="315" t="s">
        <v>216</v>
      </c>
      <c r="L294" s="309" t="s">
        <v>217</v>
      </c>
      <c r="M294" s="310">
        <v>0</v>
      </c>
      <c r="N294" s="311">
        <v>0</v>
      </c>
      <c r="O294" s="311">
        <v>0</v>
      </c>
      <c r="P294" s="339">
        <v>430</v>
      </c>
      <c r="Q294" s="339">
        <f t="shared" si="8"/>
        <v>430</v>
      </c>
      <c r="R294" s="315">
        <v>2556</v>
      </c>
      <c r="S294" s="302" t="s">
        <v>248</v>
      </c>
      <c r="T294" s="302">
        <v>2</v>
      </c>
      <c r="U294" s="302">
        <v>2</v>
      </c>
      <c r="V294" s="321"/>
      <c r="W294" s="302"/>
      <c r="X294" s="302"/>
      <c r="Y294" s="302"/>
      <c r="Z294" s="302"/>
      <c r="AA294" s="302">
        <v>3</v>
      </c>
      <c r="AB294" s="258" t="str">
        <f t="shared" si="9"/>
        <v>S22</v>
      </c>
      <c r="AC294" s="313"/>
    </row>
    <row r="295" spans="1:30" s="294" customFormat="1">
      <c r="A295" s="294">
        <v>291</v>
      </c>
      <c r="B295" s="306" t="s">
        <v>811</v>
      </c>
      <c r="C295" s="314" t="s">
        <v>211</v>
      </c>
      <c r="D295" s="314" t="s">
        <v>466</v>
      </c>
      <c r="E295" s="314" t="s">
        <v>812</v>
      </c>
      <c r="F295" s="314" t="s">
        <v>280</v>
      </c>
      <c r="G295" s="302">
        <v>802300</v>
      </c>
      <c r="H295" s="302">
        <v>1955900</v>
      </c>
      <c r="I295" s="314" t="s">
        <v>302</v>
      </c>
      <c r="J295" s="314" t="s">
        <v>215</v>
      </c>
      <c r="K295" s="315" t="s">
        <v>216</v>
      </c>
      <c r="L295" s="309" t="s">
        <v>217</v>
      </c>
      <c r="M295" s="310">
        <v>0</v>
      </c>
      <c r="N295" s="311">
        <v>0</v>
      </c>
      <c r="O295" s="311">
        <v>0</v>
      </c>
      <c r="P295" s="339">
        <v>75</v>
      </c>
      <c r="Q295" s="339">
        <f t="shared" si="8"/>
        <v>75</v>
      </c>
      <c r="R295" s="315">
        <v>2557</v>
      </c>
      <c r="S295" s="302" t="s">
        <v>248</v>
      </c>
      <c r="T295" s="302">
        <v>2</v>
      </c>
      <c r="U295" s="302">
        <v>2</v>
      </c>
      <c r="V295" s="321"/>
      <c r="W295" s="302"/>
      <c r="X295" s="302"/>
      <c r="Y295" s="302"/>
      <c r="Z295" s="302"/>
      <c r="AA295" s="302">
        <v>1</v>
      </c>
      <c r="AB295" s="258" t="str">
        <f t="shared" si="9"/>
        <v>S22</v>
      </c>
      <c r="AC295" s="313"/>
    </row>
    <row r="296" spans="1:30" s="294" customFormat="1" ht="21" customHeight="1">
      <c r="A296" s="294">
        <v>292</v>
      </c>
      <c r="B296" s="306" t="s">
        <v>813</v>
      </c>
      <c r="C296" s="314" t="s">
        <v>408</v>
      </c>
      <c r="D296" s="314" t="s">
        <v>486</v>
      </c>
      <c r="E296" s="314" t="s">
        <v>814</v>
      </c>
      <c r="F296" s="315" t="s">
        <v>213</v>
      </c>
      <c r="G296" s="302">
        <v>704717</v>
      </c>
      <c r="H296" s="302">
        <v>1931515</v>
      </c>
      <c r="I296" s="317" t="s">
        <v>536</v>
      </c>
      <c r="J296" s="314" t="s">
        <v>409</v>
      </c>
      <c r="K296" s="315" t="s">
        <v>216</v>
      </c>
      <c r="L296" s="309" t="s">
        <v>217</v>
      </c>
      <c r="M296" s="310">
        <v>0.104</v>
      </c>
      <c r="N296" s="311">
        <v>420</v>
      </c>
      <c r="O296" s="311">
        <v>0</v>
      </c>
      <c r="P296" s="339">
        <v>0</v>
      </c>
      <c r="Q296" s="339">
        <f t="shared" si="8"/>
        <v>420</v>
      </c>
      <c r="R296" s="315">
        <v>2557</v>
      </c>
      <c r="S296" s="302" t="s">
        <v>248</v>
      </c>
      <c r="T296" s="302">
        <v>1</v>
      </c>
      <c r="U296" s="302">
        <v>1</v>
      </c>
      <c r="V296" s="314" t="s">
        <v>357</v>
      </c>
      <c r="W296" s="312">
        <v>1.9</v>
      </c>
      <c r="X296" s="302">
        <v>17</v>
      </c>
      <c r="Y296" s="302">
        <v>1</v>
      </c>
      <c r="Z296" s="302">
        <v>30</v>
      </c>
      <c r="AA296" s="321">
        <v>4</v>
      </c>
      <c r="AB296" s="258" t="str">
        <f t="shared" si="9"/>
        <v>S11</v>
      </c>
      <c r="AC296" s="313"/>
    </row>
    <row r="297" spans="1:30" s="294" customFormat="1">
      <c r="A297" s="294">
        <v>293</v>
      </c>
      <c r="B297" s="306" t="s">
        <v>815</v>
      </c>
      <c r="C297" s="314" t="s">
        <v>329</v>
      </c>
      <c r="D297" s="314" t="s">
        <v>392</v>
      </c>
      <c r="E297" s="314" t="s">
        <v>816</v>
      </c>
      <c r="F297" s="314" t="s">
        <v>280</v>
      </c>
      <c r="G297" s="302">
        <v>817450</v>
      </c>
      <c r="H297" s="302">
        <v>1939200</v>
      </c>
      <c r="I297" s="314" t="s">
        <v>302</v>
      </c>
      <c r="J297" s="314" t="s">
        <v>331</v>
      </c>
      <c r="K297" s="315" t="s">
        <v>241</v>
      </c>
      <c r="L297" s="309" t="s">
        <v>242</v>
      </c>
      <c r="M297" s="310">
        <v>0</v>
      </c>
      <c r="N297" s="311">
        <v>0</v>
      </c>
      <c r="O297" s="311">
        <v>0</v>
      </c>
      <c r="P297" s="339">
        <v>700</v>
      </c>
      <c r="Q297" s="339">
        <f t="shared" si="8"/>
        <v>700</v>
      </c>
      <c r="R297" s="315">
        <v>2557</v>
      </c>
      <c r="S297" s="302" t="s">
        <v>248</v>
      </c>
      <c r="T297" s="302">
        <v>2</v>
      </c>
      <c r="U297" s="302">
        <v>2</v>
      </c>
      <c r="V297" s="321"/>
      <c r="W297" s="302"/>
      <c r="X297" s="302"/>
      <c r="Y297" s="302"/>
      <c r="Z297" s="302"/>
      <c r="AA297" s="302">
        <v>2</v>
      </c>
      <c r="AB297" s="258" t="str">
        <f t="shared" si="9"/>
        <v>S22</v>
      </c>
      <c r="AC297" s="313"/>
    </row>
    <row r="298" spans="1:30" s="294" customFormat="1">
      <c r="A298" s="294">
        <v>294</v>
      </c>
      <c r="B298" s="306" t="s">
        <v>817</v>
      </c>
      <c r="C298" s="314" t="s">
        <v>254</v>
      </c>
      <c r="D298" s="314" t="s">
        <v>255</v>
      </c>
      <c r="E298" s="314" t="s">
        <v>818</v>
      </c>
      <c r="F298" s="327" t="s">
        <v>290</v>
      </c>
      <c r="G298" s="302">
        <v>798677</v>
      </c>
      <c r="H298" s="302">
        <v>1887599</v>
      </c>
      <c r="I298" s="327" t="s">
        <v>295</v>
      </c>
      <c r="J298" s="327" t="s">
        <v>258</v>
      </c>
      <c r="K298" s="315" t="s">
        <v>216</v>
      </c>
      <c r="L298" s="309" t="s">
        <v>217</v>
      </c>
      <c r="M298" s="310">
        <v>0.32</v>
      </c>
      <c r="N298" s="311">
        <v>500</v>
      </c>
      <c r="O298" s="311"/>
      <c r="P298" s="339"/>
      <c r="Q298" s="339">
        <f t="shared" si="8"/>
        <v>500</v>
      </c>
      <c r="R298" s="315">
        <v>2557</v>
      </c>
      <c r="S298" s="302" t="s">
        <v>248</v>
      </c>
      <c r="T298" s="302">
        <v>1</v>
      </c>
      <c r="U298" s="302">
        <v>1</v>
      </c>
      <c r="V298" s="314" t="s">
        <v>357</v>
      </c>
      <c r="W298" s="312">
        <v>6.8</v>
      </c>
      <c r="X298" s="302">
        <v>43</v>
      </c>
      <c r="Y298" s="302">
        <v>1</v>
      </c>
      <c r="Z298" s="302">
        <v>38</v>
      </c>
      <c r="AA298" s="302">
        <v>3</v>
      </c>
      <c r="AB298" s="258" t="str">
        <f t="shared" si="9"/>
        <v>S11</v>
      </c>
      <c r="AC298" s="313"/>
    </row>
    <row r="299" spans="1:30" s="294" customFormat="1" ht="21" customHeight="1">
      <c r="A299" s="294">
        <v>295</v>
      </c>
      <c r="B299" s="306" t="s">
        <v>819</v>
      </c>
      <c r="C299" s="314" t="s">
        <v>231</v>
      </c>
      <c r="D299" s="314" t="s">
        <v>341</v>
      </c>
      <c r="E299" s="314" t="s">
        <v>820</v>
      </c>
      <c r="F299" s="315" t="s">
        <v>213</v>
      </c>
      <c r="G299" s="302">
        <v>788999</v>
      </c>
      <c r="H299" s="302">
        <v>1907595</v>
      </c>
      <c r="I299" s="314" t="s">
        <v>801</v>
      </c>
      <c r="J299" s="314" t="s">
        <v>215</v>
      </c>
      <c r="K299" s="315" t="s">
        <v>216</v>
      </c>
      <c r="L299" s="309" t="s">
        <v>217</v>
      </c>
      <c r="M299" s="310">
        <v>0</v>
      </c>
      <c r="N299" s="311">
        <v>2000</v>
      </c>
      <c r="O299" s="311">
        <v>0</v>
      </c>
      <c r="P299" s="311">
        <v>0</v>
      </c>
      <c r="Q299" s="311">
        <f t="shared" si="8"/>
        <v>2000</v>
      </c>
      <c r="R299" s="315">
        <v>2558</v>
      </c>
      <c r="S299" s="302" t="s">
        <v>248</v>
      </c>
      <c r="T299" s="302">
        <v>3</v>
      </c>
      <c r="U299" s="302">
        <v>2</v>
      </c>
      <c r="V299" s="321"/>
      <c r="W299" s="302"/>
      <c r="X299" s="302"/>
      <c r="Y299" s="302"/>
      <c r="Z299" s="302"/>
      <c r="AA299" s="302">
        <v>3</v>
      </c>
      <c r="AB299" s="258" t="str">
        <f t="shared" si="9"/>
        <v>S32</v>
      </c>
      <c r="AC299" s="313"/>
    </row>
    <row r="300" spans="1:30" s="294" customFormat="1">
      <c r="A300" s="294">
        <v>296</v>
      </c>
      <c r="B300" s="306" t="s">
        <v>821</v>
      </c>
      <c r="C300" s="314" t="s">
        <v>231</v>
      </c>
      <c r="D300" s="314" t="s">
        <v>251</v>
      </c>
      <c r="E300" s="314" t="s">
        <v>251</v>
      </c>
      <c r="F300" s="315" t="s">
        <v>213</v>
      </c>
      <c r="G300" s="302">
        <v>793792</v>
      </c>
      <c r="H300" s="302">
        <v>1921297</v>
      </c>
      <c r="I300" s="315" t="s">
        <v>252</v>
      </c>
      <c r="J300" s="314" t="s">
        <v>215</v>
      </c>
      <c r="K300" s="315" t="s">
        <v>216</v>
      </c>
      <c r="L300" s="309" t="s">
        <v>217</v>
      </c>
      <c r="M300" s="310">
        <v>0</v>
      </c>
      <c r="N300" s="311">
        <v>1274</v>
      </c>
      <c r="O300" s="311">
        <v>0</v>
      </c>
      <c r="P300" s="311">
        <v>0</v>
      </c>
      <c r="Q300" s="311">
        <f t="shared" si="8"/>
        <v>1274</v>
      </c>
      <c r="R300" s="315">
        <v>2558</v>
      </c>
      <c r="S300" s="302" t="s">
        <v>248</v>
      </c>
      <c r="T300" s="302">
        <v>3</v>
      </c>
      <c r="U300" s="302">
        <v>2</v>
      </c>
      <c r="V300" s="321"/>
      <c r="W300" s="302"/>
      <c r="X300" s="302"/>
      <c r="Y300" s="302"/>
      <c r="Z300" s="302"/>
      <c r="AA300" s="302">
        <v>3</v>
      </c>
      <c r="AB300" s="258" t="str">
        <f t="shared" si="9"/>
        <v>S32</v>
      </c>
      <c r="AC300" s="313"/>
    </row>
    <row r="301" spans="1:30" s="294" customFormat="1">
      <c r="A301" s="294">
        <v>297</v>
      </c>
      <c r="B301" s="306" t="s">
        <v>822</v>
      </c>
      <c r="C301" s="314" t="s">
        <v>408</v>
      </c>
      <c r="D301" s="314" t="s">
        <v>525</v>
      </c>
      <c r="E301" s="314" t="s">
        <v>561</v>
      </c>
      <c r="F301" s="315" t="s">
        <v>213</v>
      </c>
      <c r="G301" s="302">
        <v>698591</v>
      </c>
      <c r="H301" s="302">
        <v>1931842</v>
      </c>
      <c r="I301" s="315" t="s">
        <v>536</v>
      </c>
      <c r="J301" s="314" t="s">
        <v>409</v>
      </c>
      <c r="K301" s="315" t="s">
        <v>216</v>
      </c>
      <c r="L301" s="309" t="s">
        <v>217</v>
      </c>
      <c r="M301" s="310">
        <v>0.156</v>
      </c>
      <c r="N301" s="311">
        <v>450</v>
      </c>
      <c r="O301" s="311">
        <v>0</v>
      </c>
      <c r="P301" s="339">
        <v>0</v>
      </c>
      <c r="Q301" s="339">
        <f t="shared" si="8"/>
        <v>450</v>
      </c>
      <c r="R301" s="315">
        <v>2558</v>
      </c>
      <c r="S301" s="302" t="s">
        <v>248</v>
      </c>
      <c r="T301" s="302">
        <v>1</v>
      </c>
      <c r="U301" s="302">
        <v>1</v>
      </c>
      <c r="V301" s="314" t="s">
        <v>357</v>
      </c>
      <c r="W301" s="312">
        <v>2.04</v>
      </c>
      <c r="X301" s="302">
        <v>8</v>
      </c>
      <c r="Y301" s="302">
        <v>1</v>
      </c>
      <c r="Z301" s="302">
        <v>30</v>
      </c>
      <c r="AA301" s="321">
        <v>4</v>
      </c>
      <c r="AB301" s="258" t="str">
        <f t="shared" si="9"/>
        <v>S11</v>
      </c>
      <c r="AC301" s="313"/>
    </row>
    <row r="302" spans="1:30" s="294" customFormat="1" ht="21" customHeight="1">
      <c r="A302" s="294">
        <v>298</v>
      </c>
      <c r="B302" s="306" t="s">
        <v>823</v>
      </c>
      <c r="C302" s="314" t="s">
        <v>408</v>
      </c>
      <c r="D302" s="314" t="s">
        <v>525</v>
      </c>
      <c r="E302" s="314" t="s">
        <v>526</v>
      </c>
      <c r="F302" s="315" t="s">
        <v>213</v>
      </c>
      <c r="G302" s="321">
        <v>701226</v>
      </c>
      <c r="H302" s="302">
        <v>1936955</v>
      </c>
      <c r="I302" s="314" t="s">
        <v>487</v>
      </c>
      <c r="J302" s="314" t="s">
        <v>409</v>
      </c>
      <c r="K302" s="315" t="s">
        <v>216</v>
      </c>
      <c r="L302" s="309" t="s">
        <v>217</v>
      </c>
      <c r="M302" s="310">
        <v>0.91200000000000003</v>
      </c>
      <c r="N302" s="311">
        <v>400</v>
      </c>
      <c r="O302" s="311">
        <v>0</v>
      </c>
      <c r="P302" s="339">
        <v>0</v>
      </c>
      <c r="Q302" s="339">
        <f t="shared" si="8"/>
        <v>400</v>
      </c>
      <c r="R302" s="315">
        <v>2558</v>
      </c>
      <c r="S302" s="302" t="s">
        <v>248</v>
      </c>
      <c r="T302" s="302">
        <v>1</v>
      </c>
      <c r="U302" s="302">
        <v>1</v>
      </c>
      <c r="V302" s="314" t="s">
        <v>357</v>
      </c>
      <c r="W302" s="312">
        <v>5.7</v>
      </c>
      <c r="X302" s="302">
        <v>12</v>
      </c>
      <c r="Y302" s="302">
        <v>1</v>
      </c>
      <c r="Z302" s="302">
        <v>51</v>
      </c>
      <c r="AA302" s="321">
        <v>4</v>
      </c>
      <c r="AB302" s="258" t="str">
        <f t="shared" si="9"/>
        <v>S11</v>
      </c>
      <c r="AC302" s="313"/>
    </row>
    <row r="303" spans="1:30" s="294" customFormat="1">
      <c r="A303" s="294">
        <v>299</v>
      </c>
      <c r="B303" s="306" t="s">
        <v>221</v>
      </c>
      <c r="C303" s="314" t="s">
        <v>408</v>
      </c>
      <c r="D303" s="314" t="s">
        <v>525</v>
      </c>
      <c r="E303" s="314" t="s">
        <v>526</v>
      </c>
      <c r="F303" s="315" t="s">
        <v>213</v>
      </c>
      <c r="G303" s="302">
        <v>698860</v>
      </c>
      <c r="H303" s="302">
        <v>1935510</v>
      </c>
      <c r="I303" s="314" t="s">
        <v>536</v>
      </c>
      <c r="J303" s="314" t="s">
        <v>409</v>
      </c>
      <c r="K303" s="315" t="s">
        <v>216</v>
      </c>
      <c r="L303" s="309" t="s">
        <v>217</v>
      </c>
      <c r="M303" s="310">
        <v>0.25</v>
      </c>
      <c r="N303" s="311">
        <v>100</v>
      </c>
      <c r="O303" s="311">
        <v>0</v>
      </c>
      <c r="P303" s="339">
        <v>0</v>
      </c>
      <c r="Q303" s="339">
        <f t="shared" si="8"/>
        <v>100</v>
      </c>
      <c r="R303" s="315">
        <v>2558</v>
      </c>
      <c r="S303" s="302" t="s">
        <v>248</v>
      </c>
      <c r="T303" s="302">
        <v>1</v>
      </c>
      <c r="U303" s="302">
        <v>1</v>
      </c>
      <c r="V303" s="314" t="s">
        <v>357</v>
      </c>
      <c r="W303" s="312"/>
      <c r="X303" s="302"/>
      <c r="Y303" s="302"/>
      <c r="Z303" s="302"/>
      <c r="AA303" s="321">
        <v>4</v>
      </c>
      <c r="AB303" s="258"/>
      <c r="AC303" s="313"/>
    </row>
    <row r="304" spans="1:30" s="294" customFormat="1">
      <c r="A304" s="294">
        <v>300</v>
      </c>
      <c r="B304" s="306" t="s">
        <v>824</v>
      </c>
      <c r="C304" s="314" t="s">
        <v>226</v>
      </c>
      <c r="D304" s="314" t="s">
        <v>346</v>
      </c>
      <c r="E304" s="314" t="s">
        <v>825</v>
      </c>
      <c r="F304" s="315" t="s">
        <v>213</v>
      </c>
      <c r="G304" s="302">
        <v>743600</v>
      </c>
      <c r="H304" s="302">
        <v>1951399</v>
      </c>
      <c r="I304" s="315" t="s">
        <v>228</v>
      </c>
      <c r="J304" s="314" t="s">
        <v>229</v>
      </c>
      <c r="K304" s="315" t="s">
        <v>216</v>
      </c>
      <c r="L304" s="309" t="s">
        <v>217</v>
      </c>
      <c r="M304" s="310">
        <v>0</v>
      </c>
      <c r="N304" s="311">
        <v>2000</v>
      </c>
      <c r="O304" s="311">
        <v>0</v>
      </c>
      <c r="P304" s="311">
        <v>0</v>
      </c>
      <c r="Q304" s="311">
        <f t="shared" si="8"/>
        <v>2000</v>
      </c>
      <c r="R304" s="315">
        <v>2558</v>
      </c>
      <c r="S304" s="302" t="s">
        <v>248</v>
      </c>
      <c r="T304" s="302">
        <v>3</v>
      </c>
      <c r="U304" s="302">
        <v>2</v>
      </c>
      <c r="V304" s="321"/>
      <c r="W304" s="302"/>
      <c r="X304" s="302"/>
      <c r="Y304" s="302"/>
      <c r="Z304" s="302"/>
      <c r="AA304" s="302">
        <v>1</v>
      </c>
      <c r="AB304" s="258" t="str">
        <f t="shared" si="9"/>
        <v>S32</v>
      </c>
      <c r="AC304" s="313"/>
    </row>
    <row r="305" spans="1:30" s="294" customFormat="1" ht="21" customHeight="1">
      <c r="A305" s="294">
        <v>301</v>
      </c>
      <c r="B305" s="306" t="s">
        <v>826</v>
      </c>
      <c r="C305" s="314" t="s">
        <v>231</v>
      </c>
      <c r="D305" s="314" t="s">
        <v>414</v>
      </c>
      <c r="E305" s="314" t="s">
        <v>827</v>
      </c>
      <c r="F305" s="315" t="s">
        <v>213</v>
      </c>
      <c r="G305" s="302">
        <v>774485</v>
      </c>
      <c r="H305" s="302">
        <v>1919955</v>
      </c>
      <c r="I305" s="315" t="s">
        <v>214</v>
      </c>
      <c r="J305" s="314" t="s">
        <v>215</v>
      </c>
      <c r="K305" s="315" t="s">
        <v>216</v>
      </c>
      <c r="L305" s="309" t="s">
        <v>217</v>
      </c>
      <c r="M305" s="310" t="s">
        <v>218</v>
      </c>
      <c r="N305" s="311"/>
      <c r="O305" s="311">
        <v>0</v>
      </c>
      <c r="P305" s="339">
        <v>1000</v>
      </c>
      <c r="Q305" s="339">
        <f t="shared" si="8"/>
        <v>1000</v>
      </c>
      <c r="R305" s="315">
        <v>2559</v>
      </c>
      <c r="S305" s="302" t="s">
        <v>248</v>
      </c>
      <c r="T305" s="302">
        <v>2</v>
      </c>
      <c r="U305" s="302">
        <v>2</v>
      </c>
      <c r="V305" s="321"/>
      <c r="W305" s="302"/>
      <c r="X305" s="302"/>
      <c r="Y305" s="302"/>
      <c r="Z305" s="302"/>
      <c r="AA305" s="302">
        <v>3</v>
      </c>
      <c r="AB305" s="258" t="str">
        <f t="shared" si="9"/>
        <v>S22</v>
      </c>
      <c r="AC305" s="313"/>
    </row>
    <row r="306" spans="1:30" s="294" customFormat="1">
      <c r="A306" s="294">
        <v>302</v>
      </c>
      <c r="B306" s="306" t="s">
        <v>791</v>
      </c>
      <c r="C306" s="314" t="s">
        <v>274</v>
      </c>
      <c r="D306" s="314" t="s">
        <v>447</v>
      </c>
      <c r="E306" s="314" t="s">
        <v>447</v>
      </c>
      <c r="F306" s="340" t="s">
        <v>213</v>
      </c>
      <c r="G306" s="302">
        <v>790174</v>
      </c>
      <c r="H306" s="302">
        <v>1986205</v>
      </c>
      <c r="I306" s="315" t="s">
        <v>421</v>
      </c>
      <c r="J306" s="314" t="s">
        <v>308</v>
      </c>
      <c r="K306" s="315" t="s">
        <v>216</v>
      </c>
      <c r="L306" s="309" t="s">
        <v>217</v>
      </c>
      <c r="M306" s="310" t="s">
        <v>218</v>
      </c>
      <c r="N306" s="311"/>
      <c r="O306" s="311">
        <v>0</v>
      </c>
      <c r="P306" s="339">
        <v>1000</v>
      </c>
      <c r="Q306" s="339">
        <f t="shared" si="8"/>
        <v>1000</v>
      </c>
      <c r="R306" s="315">
        <v>2559</v>
      </c>
      <c r="S306" s="302" t="s">
        <v>248</v>
      </c>
      <c r="T306" s="302">
        <v>2</v>
      </c>
      <c r="U306" s="302">
        <v>1</v>
      </c>
      <c r="V306" s="314" t="s">
        <v>396</v>
      </c>
      <c r="W306" s="312">
        <v>0</v>
      </c>
      <c r="X306" s="302">
        <v>3</v>
      </c>
      <c r="Y306" s="302">
        <v>1</v>
      </c>
      <c r="Z306" s="302">
        <v>28</v>
      </c>
      <c r="AA306" s="302">
        <v>2</v>
      </c>
      <c r="AB306" s="258" t="str">
        <f t="shared" si="9"/>
        <v>S21</v>
      </c>
      <c r="AC306" s="313"/>
    </row>
    <row r="307" spans="1:30" s="294" customFormat="1">
      <c r="A307" s="294">
        <v>303</v>
      </c>
      <c r="B307" s="306" t="s">
        <v>828</v>
      </c>
      <c r="C307" s="314" t="s">
        <v>287</v>
      </c>
      <c r="D307" s="314" t="s">
        <v>398</v>
      </c>
      <c r="E307" s="314" t="s">
        <v>829</v>
      </c>
      <c r="F307" s="315" t="s">
        <v>213</v>
      </c>
      <c r="G307" s="302">
        <v>781019</v>
      </c>
      <c r="H307" s="302">
        <v>1898884</v>
      </c>
      <c r="I307" s="315" t="s">
        <v>801</v>
      </c>
      <c r="J307" s="314" t="s">
        <v>215</v>
      </c>
      <c r="K307" s="315" t="s">
        <v>216</v>
      </c>
      <c r="L307" s="309" t="s">
        <v>217</v>
      </c>
      <c r="M307" s="310">
        <v>0</v>
      </c>
      <c r="N307" s="311">
        <v>1200</v>
      </c>
      <c r="O307" s="311">
        <v>0</v>
      </c>
      <c r="P307" s="311">
        <v>0</v>
      </c>
      <c r="Q307" s="311">
        <f t="shared" si="8"/>
        <v>1200</v>
      </c>
      <c r="R307" s="315">
        <v>2559</v>
      </c>
      <c r="S307" s="302" t="s">
        <v>248</v>
      </c>
      <c r="T307" s="302">
        <v>3</v>
      </c>
      <c r="U307" s="302">
        <v>2</v>
      </c>
      <c r="V307" s="321"/>
      <c r="W307" s="302"/>
      <c r="X307" s="302"/>
      <c r="Y307" s="302"/>
      <c r="Z307" s="302"/>
      <c r="AA307" s="302">
        <v>3</v>
      </c>
      <c r="AB307" s="258" t="str">
        <f t="shared" si="9"/>
        <v>S32</v>
      </c>
      <c r="AC307" s="313" t="s">
        <v>830</v>
      </c>
    </row>
    <row r="308" spans="1:30" s="294" customFormat="1" ht="21" customHeight="1">
      <c r="A308" s="294">
        <v>304</v>
      </c>
      <c r="B308" s="306" t="s">
        <v>831</v>
      </c>
      <c r="C308" s="314" t="s">
        <v>211</v>
      </c>
      <c r="D308" s="314" t="s">
        <v>335</v>
      </c>
      <c r="E308" s="314" t="s">
        <v>520</v>
      </c>
      <c r="F308" s="315" t="s">
        <v>213</v>
      </c>
      <c r="G308" s="302">
        <v>787400</v>
      </c>
      <c r="H308" s="302">
        <v>1892400</v>
      </c>
      <c r="I308" s="315" t="s">
        <v>801</v>
      </c>
      <c r="J308" s="314" t="s">
        <v>215</v>
      </c>
      <c r="K308" s="315" t="s">
        <v>216</v>
      </c>
      <c r="L308" s="309" t="s">
        <v>217</v>
      </c>
      <c r="M308" s="310">
        <v>0</v>
      </c>
      <c r="N308" s="311">
        <v>1200</v>
      </c>
      <c r="O308" s="311">
        <v>0</v>
      </c>
      <c r="P308" s="311">
        <v>0</v>
      </c>
      <c r="Q308" s="311">
        <f t="shared" si="8"/>
        <v>1200</v>
      </c>
      <c r="R308" s="315">
        <v>2559</v>
      </c>
      <c r="S308" s="302" t="s">
        <v>248</v>
      </c>
      <c r="T308" s="302">
        <v>3</v>
      </c>
      <c r="U308" s="302">
        <v>2</v>
      </c>
      <c r="V308" s="321"/>
      <c r="W308" s="302"/>
      <c r="X308" s="302"/>
      <c r="Y308" s="302"/>
      <c r="Z308" s="302"/>
      <c r="AA308" s="302">
        <v>1</v>
      </c>
      <c r="AB308" s="258" t="str">
        <f t="shared" si="9"/>
        <v>S32</v>
      </c>
      <c r="AC308" s="313"/>
    </row>
    <row r="309" spans="1:30" s="294" customFormat="1">
      <c r="A309" s="294">
        <v>305</v>
      </c>
      <c r="B309" s="326" t="s">
        <v>832</v>
      </c>
      <c r="C309" s="327" t="s">
        <v>231</v>
      </c>
      <c r="D309" s="327" t="s">
        <v>262</v>
      </c>
      <c r="E309" s="327" t="s">
        <v>722</v>
      </c>
      <c r="F309" s="340" t="s">
        <v>213</v>
      </c>
      <c r="G309" s="328">
        <v>793640</v>
      </c>
      <c r="H309" s="328">
        <v>1912640</v>
      </c>
      <c r="I309" s="327" t="s">
        <v>252</v>
      </c>
      <c r="J309" s="314" t="s">
        <v>215</v>
      </c>
      <c r="K309" s="340" t="s">
        <v>216</v>
      </c>
      <c r="L309" s="309" t="s">
        <v>217</v>
      </c>
      <c r="M309" s="329" t="s">
        <v>218</v>
      </c>
      <c r="N309" s="320">
        <v>0</v>
      </c>
      <c r="O309" s="320" t="s">
        <v>218</v>
      </c>
      <c r="P309" s="341">
        <v>2000</v>
      </c>
      <c r="Q309" s="341">
        <f t="shared" si="8"/>
        <v>2000</v>
      </c>
      <c r="R309" s="340">
        <v>2559</v>
      </c>
      <c r="S309" s="302" t="s">
        <v>248</v>
      </c>
      <c r="T309" s="302">
        <v>2</v>
      </c>
      <c r="U309" s="302">
        <v>1</v>
      </c>
      <c r="V309" s="342" t="s">
        <v>220</v>
      </c>
      <c r="W309" s="331">
        <v>0</v>
      </c>
      <c r="X309" s="328">
        <v>4</v>
      </c>
      <c r="Y309" s="328">
        <v>1</v>
      </c>
      <c r="Z309" s="328">
        <v>57</v>
      </c>
      <c r="AA309" s="302">
        <v>3</v>
      </c>
      <c r="AB309" s="258" t="str">
        <f t="shared" si="9"/>
        <v>S21</v>
      </c>
      <c r="AC309" s="330"/>
    </row>
    <row r="310" spans="1:30" s="294" customFormat="1">
      <c r="A310" s="294">
        <v>306</v>
      </c>
      <c r="B310" s="306" t="s">
        <v>833</v>
      </c>
      <c r="C310" s="314" t="s">
        <v>268</v>
      </c>
      <c r="D310" s="314" t="s">
        <v>268</v>
      </c>
      <c r="E310" s="314" t="s">
        <v>834</v>
      </c>
      <c r="F310" s="340" t="s">
        <v>213</v>
      </c>
      <c r="G310" s="302">
        <v>730880</v>
      </c>
      <c r="H310" s="302">
        <v>1911415</v>
      </c>
      <c r="I310" s="343" t="s">
        <v>271</v>
      </c>
      <c r="J310" s="344" t="s">
        <v>285</v>
      </c>
      <c r="K310" s="340" t="s">
        <v>216</v>
      </c>
      <c r="L310" s="309" t="s">
        <v>217</v>
      </c>
      <c r="M310" s="329" t="s">
        <v>218</v>
      </c>
      <c r="N310" s="320">
        <v>200</v>
      </c>
      <c r="O310" s="320" t="s">
        <v>218</v>
      </c>
      <c r="P310" s="339">
        <v>500</v>
      </c>
      <c r="Q310" s="339">
        <f t="shared" si="8"/>
        <v>700</v>
      </c>
      <c r="R310" s="315">
        <v>2559</v>
      </c>
      <c r="S310" s="302" t="s">
        <v>248</v>
      </c>
      <c r="T310" s="302">
        <v>2</v>
      </c>
      <c r="U310" s="302">
        <v>1</v>
      </c>
      <c r="V310" s="314" t="s">
        <v>357</v>
      </c>
      <c r="W310" s="312">
        <v>0</v>
      </c>
      <c r="X310" s="302">
        <v>8</v>
      </c>
      <c r="Y310" s="302">
        <v>1</v>
      </c>
      <c r="Z310" s="302">
        <v>17</v>
      </c>
      <c r="AA310" s="321">
        <v>4</v>
      </c>
      <c r="AB310" s="258" t="str">
        <f t="shared" si="9"/>
        <v>S21</v>
      </c>
      <c r="AC310" s="313"/>
    </row>
    <row r="311" spans="1:30" s="294" customFormat="1">
      <c r="A311" s="294">
        <v>307</v>
      </c>
      <c r="B311" s="306" t="s">
        <v>835</v>
      </c>
      <c r="C311" s="314" t="s">
        <v>268</v>
      </c>
      <c r="D311" s="314" t="s">
        <v>759</v>
      </c>
      <c r="E311" s="314" t="s">
        <v>836</v>
      </c>
      <c r="F311" s="345" t="s">
        <v>290</v>
      </c>
      <c r="G311" s="302">
        <v>721094</v>
      </c>
      <c r="H311" s="302">
        <v>1876406</v>
      </c>
      <c r="I311" s="343" t="s">
        <v>767</v>
      </c>
      <c r="J311" s="343" t="s">
        <v>285</v>
      </c>
      <c r="K311" s="315" t="s">
        <v>216</v>
      </c>
      <c r="L311" s="309" t="s">
        <v>217</v>
      </c>
      <c r="M311" s="310" t="s">
        <v>218</v>
      </c>
      <c r="N311" s="311">
        <v>0</v>
      </c>
      <c r="O311" s="311" t="s">
        <v>218</v>
      </c>
      <c r="P311" s="339">
        <v>400</v>
      </c>
      <c r="Q311" s="339">
        <f t="shared" si="8"/>
        <v>400</v>
      </c>
      <c r="R311" s="315">
        <v>2559</v>
      </c>
      <c r="S311" s="302" t="s">
        <v>248</v>
      </c>
      <c r="T311" s="302">
        <v>4</v>
      </c>
      <c r="U311" s="302">
        <v>1</v>
      </c>
      <c r="V311" s="314" t="s">
        <v>357</v>
      </c>
      <c r="W311" s="312">
        <v>0</v>
      </c>
      <c r="X311" s="302">
        <v>10</v>
      </c>
      <c r="Y311" s="302">
        <v>1</v>
      </c>
      <c r="Z311" s="302">
        <v>32</v>
      </c>
      <c r="AA311" s="321">
        <v>4</v>
      </c>
      <c r="AB311" s="258" t="str">
        <f t="shared" si="9"/>
        <v>S41</v>
      </c>
      <c r="AC311" s="313"/>
      <c r="AD311" s="294" t="s">
        <v>837</v>
      </c>
    </row>
    <row r="312" spans="1:30" s="294" customFormat="1">
      <c r="A312" s="294">
        <v>308</v>
      </c>
      <c r="B312" s="306" t="s">
        <v>838</v>
      </c>
      <c r="C312" s="314" t="s">
        <v>287</v>
      </c>
      <c r="D312" s="314" t="s">
        <v>569</v>
      </c>
      <c r="E312" s="314" t="s">
        <v>839</v>
      </c>
      <c r="F312" s="345" t="s">
        <v>290</v>
      </c>
      <c r="G312" s="302">
        <v>783555</v>
      </c>
      <c r="H312" s="302">
        <v>1886525</v>
      </c>
      <c r="I312" s="314" t="s">
        <v>801</v>
      </c>
      <c r="J312" s="314" t="s">
        <v>215</v>
      </c>
      <c r="K312" s="315" t="s">
        <v>216</v>
      </c>
      <c r="L312" s="309" t="s">
        <v>217</v>
      </c>
      <c r="M312" s="310">
        <v>35.807000000000002</v>
      </c>
      <c r="N312" s="311">
        <v>0</v>
      </c>
      <c r="O312" s="311"/>
      <c r="P312" s="339">
        <v>24912</v>
      </c>
      <c r="Q312" s="339">
        <f t="shared" si="8"/>
        <v>24912</v>
      </c>
      <c r="R312" s="315">
        <v>2555</v>
      </c>
      <c r="S312" s="302" t="s">
        <v>219</v>
      </c>
      <c r="T312" s="302">
        <v>1</v>
      </c>
      <c r="U312" s="302">
        <v>1</v>
      </c>
      <c r="V312" s="314" t="s">
        <v>357</v>
      </c>
      <c r="W312" s="312">
        <v>0</v>
      </c>
      <c r="X312" s="302">
        <v>4</v>
      </c>
      <c r="Y312" s="302">
        <v>1</v>
      </c>
      <c r="Z312" s="302">
        <v>82</v>
      </c>
      <c r="AA312" s="302">
        <v>3</v>
      </c>
      <c r="AB312" s="258" t="str">
        <f t="shared" si="9"/>
        <v>M11</v>
      </c>
      <c r="AC312" s="313"/>
    </row>
    <row r="313" spans="1:30" s="294" customFormat="1">
      <c r="A313" s="294">
        <v>309</v>
      </c>
      <c r="B313" s="306" t="s">
        <v>840</v>
      </c>
      <c r="C313" s="314" t="s">
        <v>268</v>
      </c>
      <c r="D313" s="314" t="s">
        <v>282</v>
      </c>
      <c r="E313" s="314" t="s">
        <v>841</v>
      </c>
      <c r="F313" s="345" t="s">
        <v>290</v>
      </c>
      <c r="G313" s="302">
        <v>734303</v>
      </c>
      <c r="H313" s="302">
        <v>1913683</v>
      </c>
      <c r="I313" s="332" t="s">
        <v>271</v>
      </c>
      <c r="J313" s="332" t="s">
        <v>285</v>
      </c>
      <c r="K313" s="315" t="s">
        <v>216</v>
      </c>
      <c r="L313" s="309" t="s">
        <v>217</v>
      </c>
      <c r="M313" s="310">
        <v>9.9749999999999996</v>
      </c>
      <c r="N313" s="311">
        <v>0</v>
      </c>
      <c r="O313" s="311"/>
      <c r="P313" s="339">
        <v>4950</v>
      </c>
      <c r="Q313" s="339">
        <f t="shared" si="8"/>
        <v>4950</v>
      </c>
      <c r="R313" s="315">
        <v>2559</v>
      </c>
      <c r="S313" s="302" t="s">
        <v>219</v>
      </c>
      <c r="T313" s="302">
        <v>1</v>
      </c>
      <c r="U313" s="302">
        <v>1</v>
      </c>
      <c r="V313" s="314" t="s">
        <v>220</v>
      </c>
      <c r="W313" s="312">
        <v>0</v>
      </c>
      <c r="X313" s="302">
        <v>4</v>
      </c>
      <c r="Y313" s="302">
        <v>1</v>
      </c>
      <c r="Z313" s="302">
        <v>253</v>
      </c>
      <c r="AA313" s="321">
        <v>4</v>
      </c>
      <c r="AB313" s="258" t="str">
        <f t="shared" si="9"/>
        <v>M11</v>
      </c>
      <c r="AC313" s="313"/>
    </row>
    <row r="314" spans="1:30" s="294" customFormat="1">
      <c r="A314" s="294">
        <v>310</v>
      </c>
      <c r="B314" s="306" t="s">
        <v>736</v>
      </c>
      <c r="C314" s="314" t="s">
        <v>428</v>
      </c>
      <c r="D314" s="314" t="s">
        <v>454</v>
      </c>
      <c r="E314" s="314" t="s">
        <v>842</v>
      </c>
      <c r="F314" s="315" t="s">
        <v>431</v>
      </c>
      <c r="G314" s="302">
        <v>734303</v>
      </c>
      <c r="H314" s="302">
        <v>1913683</v>
      </c>
      <c r="I314" s="314" t="s">
        <v>432</v>
      </c>
      <c r="J314" s="314" t="s">
        <v>321</v>
      </c>
      <c r="K314" s="324" t="s">
        <v>241</v>
      </c>
      <c r="L314" s="309" t="s">
        <v>242</v>
      </c>
      <c r="M314" s="310"/>
      <c r="N314" s="311"/>
      <c r="O314" s="311"/>
      <c r="P314" s="339">
        <v>800</v>
      </c>
      <c r="Q314" s="339">
        <f t="shared" si="8"/>
        <v>800</v>
      </c>
      <c r="R314" s="315">
        <v>2560</v>
      </c>
      <c r="S314" s="302" t="s">
        <v>248</v>
      </c>
      <c r="T314" s="302">
        <v>2</v>
      </c>
      <c r="U314" s="302">
        <v>1</v>
      </c>
      <c r="V314" s="314"/>
      <c r="W314" s="302"/>
      <c r="X314" s="302"/>
      <c r="Y314" s="302"/>
      <c r="Z314" s="302"/>
      <c r="AA314" s="302">
        <v>3</v>
      </c>
      <c r="AB314" s="258" t="str">
        <f t="shared" si="9"/>
        <v>S21</v>
      </c>
      <c r="AC314" s="313"/>
    </row>
    <row r="315" spans="1:30" s="294" customFormat="1">
      <c r="A315" s="294">
        <v>311</v>
      </c>
      <c r="B315" s="306" t="s">
        <v>843</v>
      </c>
      <c r="C315" s="314" t="s">
        <v>211</v>
      </c>
      <c r="D315" s="314" t="s">
        <v>466</v>
      </c>
      <c r="E315" s="314" t="s">
        <v>844</v>
      </c>
      <c r="F315" s="340" t="s">
        <v>213</v>
      </c>
      <c r="G315" s="302">
        <v>799962</v>
      </c>
      <c r="H315" s="302">
        <v>1952892</v>
      </c>
      <c r="I315" s="314" t="s">
        <v>302</v>
      </c>
      <c r="J315" s="314" t="s">
        <v>215</v>
      </c>
      <c r="K315" s="315" t="s">
        <v>216</v>
      </c>
      <c r="L315" s="309" t="s">
        <v>217</v>
      </c>
      <c r="M315" s="310"/>
      <c r="N315" s="311"/>
      <c r="O315" s="311"/>
      <c r="P315" s="339">
        <v>500</v>
      </c>
      <c r="Q315" s="339">
        <f t="shared" si="8"/>
        <v>500</v>
      </c>
      <c r="R315" s="315">
        <v>2560</v>
      </c>
      <c r="S315" s="302" t="s">
        <v>248</v>
      </c>
      <c r="T315" s="302">
        <v>2</v>
      </c>
      <c r="U315" s="302">
        <v>2</v>
      </c>
      <c r="V315" s="314"/>
      <c r="W315" s="302"/>
      <c r="X315" s="302"/>
      <c r="Y315" s="302"/>
      <c r="Z315" s="302"/>
      <c r="AA315" s="302">
        <v>1</v>
      </c>
      <c r="AB315" s="258" t="str">
        <f t="shared" si="9"/>
        <v>S22</v>
      </c>
      <c r="AC315" s="313"/>
    </row>
    <row r="316" spans="1:30" s="294" customFormat="1">
      <c r="A316" s="294">
        <v>312</v>
      </c>
      <c r="B316" s="326" t="s">
        <v>845</v>
      </c>
      <c r="C316" s="327" t="s">
        <v>287</v>
      </c>
      <c r="D316" s="327" t="s">
        <v>569</v>
      </c>
      <c r="E316" s="327" t="s">
        <v>569</v>
      </c>
      <c r="F316" s="340">
        <v>47</v>
      </c>
      <c r="G316" s="328">
        <v>78652</v>
      </c>
      <c r="H316" s="328">
        <v>1889115</v>
      </c>
      <c r="I316" s="314" t="s">
        <v>801</v>
      </c>
      <c r="J316" s="314" t="s">
        <v>215</v>
      </c>
      <c r="K316" s="315" t="s">
        <v>216</v>
      </c>
      <c r="L316" s="309" t="s">
        <v>217</v>
      </c>
      <c r="M316" s="329"/>
      <c r="N316" s="320">
        <v>1800</v>
      </c>
      <c r="O316" s="320"/>
      <c r="P316" s="341"/>
      <c r="Q316" s="341">
        <f t="shared" si="8"/>
        <v>1800</v>
      </c>
      <c r="R316" s="340">
        <v>2560</v>
      </c>
      <c r="S316" s="302" t="s">
        <v>248</v>
      </c>
      <c r="T316" s="302">
        <v>3</v>
      </c>
      <c r="U316" s="302">
        <v>2</v>
      </c>
      <c r="V316" s="327"/>
      <c r="W316" s="328"/>
      <c r="X316" s="328"/>
      <c r="Y316" s="328"/>
      <c r="Z316" s="328"/>
      <c r="AA316" s="302">
        <v>3</v>
      </c>
      <c r="AB316" s="258" t="str">
        <f t="shared" si="9"/>
        <v>S32</v>
      </c>
      <c r="AC316" s="330"/>
    </row>
    <row r="317" spans="1:30" s="294" customFormat="1">
      <c r="A317" s="294">
        <v>313</v>
      </c>
      <c r="B317" s="306" t="s">
        <v>846</v>
      </c>
      <c r="C317" s="314" t="s">
        <v>211</v>
      </c>
      <c r="D317" s="314" t="s">
        <v>658</v>
      </c>
      <c r="E317" s="314" t="s">
        <v>847</v>
      </c>
      <c r="F317" s="345" t="s">
        <v>213</v>
      </c>
      <c r="G317" s="302">
        <v>784998</v>
      </c>
      <c r="H317" s="302">
        <v>1933997</v>
      </c>
      <c r="I317" s="332" t="s">
        <v>848</v>
      </c>
      <c r="J317" s="314" t="s">
        <v>215</v>
      </c>
      <c r="K317" s="315" t="s">
        <v>216</v>
      </c>
      <c r="L317" s="309" t="s">
        <v>217</v>
      </c>
      <c r="M317" s="310"/>
      <c r="N317" s="311">
        <v>1059</v>
      </c>
      <c r="O317" s="311"/>
      <c r="P317" s="339"/>
      <c r="Q317" s="339">
        <f t="shared" si="8"/>
        <v>1059</v>
      </c>
      <c r="R317" s="315">
        <v>2561</v>
      </c>
      <c r="S317" s="302" t="s">
        <v>248</v>
      </c>
      <c r="T317" s="302">
        <v>3</v>
      </c>
      <c r="U317" s="302">
        <v>2</v>
      </c>
      <c r="V317" s="314"/>
      <c r="W317" s="302"/>
      <c r="X317" s="302"/>
      <c r="Y317" s="302"/>
      <c r="Z317" s="302"/>
      <c r="AA317" s="302">
        <v>1</v>
      </c>
      <c r="AB317" s="258" t="str">
        <f t="shared" si="9"/>
        <v>S32</v>
      </c>
      <c r="AC317" s="313"/>
    </row>
    <row r="318" spans="1:30" s="294" customFormat="1">
      <c r="A318" s="294">
        <v>314</v>
      </c>
      <c r="B318" s="306" t="s">
        <v>849</v>
      </c>
      <c r="C318" s="314" t="s">
        <v>226</v>
      </c>
      <c r="D318" s="314" t="s">
        <v>346</v>
      </c>
      <c r="E318" s="314" t="s">
        <v>346</v>
      </c>
      <c r="F318" s="345" t="s">
        <v>213</v>
      </c>
      <c r="G318" s="302">
        <v>750000</v>
      </c>
      <c r="H318" s="302">
        <v>1954400</v>
      </c>
      <c r="I318" s="332" t="s">
        <v>850</v>
      </c>
      <c r="J318" s="314" t="s">
        <v>229</v>
      </c>
      <c r="K318" s="315" t="s">
        <v>216</v>
      </c>
      <c r="L318" s="309" t="s">
        <v>217</v>
      </c>
      <c r="M318" s="310"/>
      <c r="N318" s="311">
        <v>1300</v>
      </c>
      <c r="O318" s="311"/>
      <c r="P318" s="339"/>
      <c r="Q318" s="339">
        <f t="shared" si="8"/>
        <v>1300</v>
      </c>
      <c r="R318" s="315">
        <v>2561</v>
      </c>
      <c r="S318" s="302" t="s">
        <v>248</v>
      </c>
      <c r="T318" s="302">
        <v>3</v>
      </c>
      <c r="U318" s="302">
        <v>2</v>
      </c>
      <c r="V318" s="314"/>
      <c r="W318" s="302"/>
      <c r="X318" s="302"/>
      <c r="Y318" s="302"/>
      <c r="Z318" s="302"/>
      <c r="AA318" s="302">
        <v>1</v>
      </c>
      <c r="AB318" s="258" t="str">
        <f t="shared" si="9"/>
        <v>S32</v>
      </c>
      <c r="AC318" s="313"/>
    </row>
    <row r="319" spans="1:30" s="294" customFormat="1">
      <c r="A319" s="294">
        <v>315</v>
      </c>
      <c r="B319" s="306" t="s">
        <v>851</v>
      </c>
      <c r="C319" s="314" t="s">
        <v>287</v>
      </c>
      <c r="D319" s="314" t="s">
        <v>288</v>
      </c>
      <c r="E319" s="314" t="s">
        <v>852</v>
      </c>
      <c r="F319" s="345" t="s">
        <v>213</v>
      </c>
      <c r="G319" s="302">
        <v>787689</v>
      </c>
      <c r="H319" s="302">
        <v>1894631</v>
      </c>
      <c r="I319" s="332" t="s">
        <v>853</v>
      </c>
      <c r="J319" s="314" t="s">
        <v>215</v>
      </c>
      <c r="K319" s="315" t="s">
        <v>216</v>
      </c>
      <c r="L319" s="309" t="s">
        <v>217</v>
      </c>
      <c r="M319" s="310"/>
      <c r="N319" s="311">
        <v>1229</v>
      </c>
      <c r="O319" s="311"/>
      <c r="P319" s="339"/>
      <c r="Q319" s="339">
        <f t="shared" si="8"/>
        <v>1229</v>
      </c>
      <c r="R319" s="315">
        <v>2561</v>
      </c>
      <c r="S319" s="302" t="s">
        <v>248</v>
      </c>
      <c r="T319" s="302">
        <v>3</v>
      </c>
      <c r="U319" s="302">
        <v>2</v>
      </c>
      <c r="V319" s="314"/>
      <c r="W319" s="302"/>
      <c r="X319" s="302"/>
      <c r="Y319" s="302"/>
      <c r="Z319" s="302"/>
      <c r="AA319" s="302">
        <v>3</v>
      </c>
      <c r="AB319" s="258" t="str">
        <f t="shared" si="9"/>
        <v>S32</v>
      </c>
      <c r="AC319" s="313"/>
    </row>
    <row r="320" spans="1:30" s="294" customFormat="1">
      <c r="A320" s="294">
        <v>316</v>
      </c>
      <c r="B320" s="306" t="s">
        <v>854</v>
      </c>
      <c r="C320" s="314" t="s">
        <v>226</v>
      </c>
      <c r="D320" s="314" t="s">
        <v>346</v>
      </c>
      <c r="E320" s="314" t="s">
        <v>326</v>
      </c>
      <c r="F320" s="345" t="s">
        <v>213</v>
      </c>
      <c r="G320" s="302">
        <v>797100</v>
      </c>
      <c r="H320" s="302">
        <v>1990700</v>
      </c>
      <c r="I320" s="332" t="s">
        <v>855</v>
      </c>
      <c r="J320" s="314" t="s">
        <v>229</v>
      </c>
      <c r="K320" s="315" t="s">
        <v>216</v>
      </c>
      <c r="L320" s="309" t="s">
        <v>217</v>
      </c>
      <c r="M320" s="310"/>
      <c r="N320" s="311">
        <v>2000</v>
      </c>
      <c r="O320" s="311"/>
      <c r="P320" s="339"/>
      <c r="Q320" s="339">
        <f t="shared" si="8"/>
        <v>2000</v>
      </c>
      <c r="R320" s="315">
        <v>2561</v>
      </c>
      <c r="S320" s="302" t="s">
        <v>248</v>
      </c>
      <c r="T320" s="302">
        <v>3</v>
      </c>
      <c r="U320" s="302">
        <v>2</v>
      </c>
      <c r="V320" s="314"/>
      <c r="W320" s="302"/>
      <c r="X320" s="302"/>
      <c r="Y320" s="302"/>
      <c r="Z320" s="302"/>
      <c r="AA320" s="302">
        <v>1</v>
      </c>
      <c r="AB320" s="258" t="str">
        <f t="shared" si="9"/>
        <v>S32</v>
      </c>
      <c r="AC320" s="313"/>
    </row>
    <row r="321" spans="1:30" s="294" customFormat="1">
      <c r="A321" s="294">
        <v>317</v>
      </c>
      <c r="B321" s="306" t="s">
        <v>856</v>
      </c>
      <c r="C321" s="314" t="s">
        <v>329</v>
      </c>
      <c r="D321" s="314" t="s">
        <v>392</v>
      </c>
      <c r="E321" s="314" t="s">
        <v>857</v>
      </c>
      <c r="F321" s="345" t="s">
        <v>280</v>
      </c>
      <c r="G321" s="302">
        <v>809309</v>
      </c>
      <c r="H321" s="302">
        <v>1946053</v>
      </c>
      <c r="I321" s="332" t="s">
        <v>302</v>
      </c>
      <c r="J321" s="332" t="s">
        <v>258</v>
      </c>
      <c r="K321" s="315" t="s">
        <v>216</v>
      </c>
      <c r="L321" s="309" t="s">
        <v>217</v>
      </c>
      <c r="M321" s="310"/>
      <c r="N321" s="311"/>
      <c r="O321" s="311"/>
      <c r="P321" s="339">
        <v>600</v>
      </c>
      <c r="Q321" s="339">
        <f t="shared" si="8"/>
        <v>600</v>
      </c>
      <c r="R321" s="315">
        <v>2561</v>
      </c>
      <c r="S321" s="302" t="s">
        <v>248</v>
      </c>
      <c r="T321" s="302">
        <v>2</v>
      </c>
      <c r="U321" s="302">
        <v>2</v>
      </c>
      <c r="V321" s="314"/>
      <c r="W321" s="302"/>
      <c r="X321" s="302"/>
      <c r="Y321" s="302"/>
      <c r="Z321" s="302"/>
      <c r="AA321" s="302">
        <v>2</v>
      </c>
      <c r="AB321" s="258" t="str">
        <f t="shared" si="9"/>
        <v>S22</v>
      </c>
      <c r="AC321" s="313"/>
    </row>
    <row r="322" spans="1:30" s="357" customFormat="1" ht="56.25">
      <c r="A322" s="294">
        <v>318</v>
      </c>
      <c r="B322" s="346" t="s">
        <v>858</v>
      </c>
      <c r="C322" s="347" t="s">
        <v>329</v>
      </c>
      <c r="D322" s="347" t="s">
        <v>392</v>
      </c>
      <c r="E322" s="347" t="s">
        <v>393</v>
      </c>
      <c r="F322" s="348" t="s">
        <v>280</v>
      </c>
      <c r="G322" s="349">
        <v>813476</v>
      </c>
      <c r="H322" s="349">
        <v>1952537</v>
      </c>
      <c r="I322" s="350" t="s">
        <v>859</v>
      </c>
      <c r="J322" s="350" t="s">
        <v>258</v>
      </c>
      <c r="K322" s="351" t="s">
        <v>216</v>
      </c>
      <c r="L322" s="352" t="s">
        <v>217</v>
      </c>
      <c r="M322" s="353"/>
      <c r="N322" s="354">
        <v>748</v>
      </c>
      <c r="O322" s="354"/>
      <c r="P322" s="354"/>
      <c r="Q322" s="354">
        <f t="shared" si="8"/>
        <v>748</v>
      </c>
      <c r="R322" s="351">
        <v>2562</v>
      </c>
      <c r="S322" s="349" t="s">
        <v>248</v>
      </c>
      <c r="T322" s="349">
        <v>3</v>
      </c>
      <c r="U322" s="349">
        <v>2</v>
      </c>
      <c r="V322" s="347"/>
      <c r="W322" s="349"/>
      <c r="X322" s="349"/>
      <c r="Y322" s="349"/>
      <c r="Z322" s="349"/>
      <c r="AA322" s="302">
        <v>2</v>
      </c>
      <c r="AB322" s="355" t="str">
        <f t="shared" si="9"/>
        <v>S32</v>
      </c>
      <c r="AC322" s="356"/>
    </row>
    <row r="323" spans="1:30" s="294" customFormat="1">
      <c r="A323" s="294">
        <v>319</v>
      </c>
      <c r="B323" s="306" t="s">
        <v>860</v>
      </c>
      <c r="C323" s="314" t="s">
        <v>287</v>
      </c>
      <c r="D323" s="314" t="s">
        <v>569</v>
      </c>
      <c r="E323" s="314" t="s">
        <v>570</v>
      </c>
      <c r="F323" s="345" t="s">
        <v>290</v>
      </c>
      <c r="G323" s="302">
        <v>787047</v>
      </c>
      <c r="H323" s="302">
        <v>1893990</v>
      </c>
      <c r="I323" s="314" t="s">
        <v>801</v>
      </c>
      <c r="J323" s="314" t="s">
        <v>215</v>
      </c>
      <c r="K323" s="315" t="s">
        <v>216</v>
      </c>
      <c r="L323" s="309" t="s">
        <v>217</v>
      </c>
      <c r="M323" s="310"/>
      <c r="N323" s="311">
        <v>1715</v>
      </c>
      <c r="O323" s="311"/>
      <c r="P323" s="311"/>
      <c r="Q323" s="311">
        <f t="shared" si="8"/>
        <v>1715</v>
      </c>
      <c r="R323" s="315">
        <v>2562</v>
      </c>
      <c r="S323" s="302" t="s">
        <v>248</v>
      </c>
      <c r="T323" s="302">
        <v>3</v>
      </c>
      <c r="U323" s="302">
        <v>2</v>
      </c>
      <c r="V323" s="314"/>
      <c r="W323" s="302"/>
      <c r="X323" s="302"/>
      <c r="Y323" s="302"/>
      <c r="Z323" s="302"/>
      <c r="AA323" s="302">
        <v>3</v>
      </c>
      <c r="AB323" s="258" t="str">
        <f t="shared" si="9"/>
        <v>S32</v>
      </c>
      <c r="AC323" s="313"/>
    </row>
    <row r="324" spans="1:30" s="294" customFormat="1">
      <c r="A324" s="294">
        <v>320</v>
      </c>
      <c r="B324" s="306" t="s">
        <v>861</v>
      </c>
      <c r="C324" s="314" t="s">
        <v>254</v>
      </c>
      <c r="D324" s="314" t="s">
        <v>255</v>
      </c>
      <c r="E324" s="314" t="s">
        <v>788</v>
      </c>
      <c r="F324" s="345" t="s">
        <v>290</v>
      </c>
      <c r="G324" s="302">
        <v>799198</v>
      </c>
      <c r="H324" s="302">
        <v>1894918</v>
      </c>
      <c r="I324" s="314" t="s">
        <v>862</v>
      </c>
      <c r="J324" s="314" t="s">
        <v>258</v>
      </c>
      <c r="K324" s="315" t="s">
        <v>216</v>
      </c>
      <c r="L324" s="309" t="s">
        <v>217</v>
      </c>
      <c r="M324" s="310"/>
      <c r="N324" s="311">
        <v>1780</v>
      </c>
      <c r="O324" s="311"/>
      <c r="P324" s="311"/>
      <c r="Q324" s="311">
        <f t="shared" si="8"/>
        <v>1780</v>
      </c>
      <c r="R324" s="315">
        <v>2562</v>
      </c>
      <c r="S324" s="302" t="s">
        <v>248</v>
      </c>
      <c r="T324" s="302">
        <v>3</v>
      </c>
      <c r="U324" s="302">
        <v>2</v>
      </c>
      <c r="V324" s="314"/>
      <c r="W324" s="302"/>
      <c r="X324" s="302"/>
      <c r="Y324" s="302"/>
      <c r="Z324" s="302"/>
      <c r="AA324" s="302">
        <v>3</v>
      </c>
      <c r="AB324" s="258" t="str">
        <f t="shared" si="9"/>
        <v>S32</v>
      </c>
      <c r="AC324" s="313" t="s">
        <v>863</v>
      </c>
    </row>
    <row r="325" spans="1:30" s="294" customFormat="1">
      <c r="A325" s="294">
        <v>321</v>
      </c>
      <c r="B325" s="306" t="s">
        <v>864</v>
      </c>
      <c r="C325" s="314" t="s">
        <v>274</v>
      </c>
      <c r="D325" s="314" t="s">
        <v>517</v>
      </c>
      <c r="E325" s="314" t="s">
        <v>865</v>
      </c>
      <c r="F325" s="315" t="s">
        <v>213</v>
      </c>
      <c r="G325" s="315">
        <v>786362</v>
      </c>
      <c r="H325" s="315">
        <v>1962614</v>
      </c>
      <c r="I325" s="317" t="s">
        <v>224</v>
      </c>
      <c r="J325" s="314" t="s">
        <v>215</v>
      </c>
      <c r="K325" s="315" t="s">
        <v>216</v>
      </c>
      <c r="L325" s="309" t="s">
        <v>217</v>
      </c>
      <c r="M325" s="310"/>
      <c r="N325" s="311">
        <v>743</v>
      </c>
      <c r="O325" s="311"/>
      <c r="P325" s="311"/>
      <c r="Q325" s="311">
        <f t="shared" si="8"/>
        <v>743</v>
      </c>
      <c r="R325" s="315">
        <v>2562</v>
      </c>
      <c r="S325" s="302" t="s">
        <v>248</v>
      </c>
      <c r="T325" s="302">
        <v>3</v>
      </c>
      <c r="U325" s="302">
        <v>2</v>
      </c>
      <c r="V325" s="314"/>
      <c r="W325" s="302"/>
      <c r="X325" s="302"/>
      <c r="Y325" s="302"/>
      <c r="Z325" s="302"/>
      <c r="AA325" s="302">
        <v>2</v>
      </c>
      <c r="AB325" s="258" t="str">
        <f t="shared" si="9"/>
        <v>S32</v>
      </c>
      <c r="AC325" s="313"/>
    </row>
    <row r="326" spans="1:30" s="294" customFormat="1">
      <c r="A326" s="294">
        <v>322</v>
      </c>
      <c r="B326" s="306" t="s">
        <v>866</v>
      </c>
      <c r="C326" s="314" t="s">
        <v>287</v>
      </c>
      <c r="D326" s="314" t="s">
        <v>569</v>
      </c>
      <c r="E326" s="314" t="s">
        <v>839</v>
      </c>
      <c r="F326" s="345" t="s">
        <v>290</v>
      </c>
      <c r="G326" s="302">
        <v>781950</v>
      </c>
      <c r="H326" s="302">
        <v>1887350</v>
      </c>
      <c r="I326" s="314" t="s">
        <v>801</v>
      </c>
      <c r="J326" s="314" t="s">
        <v>215</v>
      </c>
      <c r="K326" s="315" t="s">
        <v>216</v>
      </c>
      <c r="L326" s="309" t="s">
        <v>217</v>
      </c>
      <c r="M326" s="310"/>
      <c r="N326" s="311"/>
      <c r="O326" s="311"/>
      <c r="P326" s="339">
        <v>800</v>
      </c>
      <c r="Q326" s="339">
        <f t="shared" ref="Q326:Q358" si="10">+N326+P326</f>
        <v>800</v>
      </c>
      <c r="R326" s="315">
        <v>2562</v>
      </c>
      <c r="S326" s="302" t="s">
        <v>248</v>
      </c>
      <c r="T326" s="302">
        <v>2</v>
      </c>
      <c r="U326" s="302">
        <v>2</v>
      </c>
      <c r="V326" s="314"/>
      <c r="W326" s="302"/>
      <c r="X326" s="302"/>
      <c r="Y326" s="302"/>
      <c r="Z326" s="302"/>
      <c r="AA326" s="302">
        <v>3</v>
      </c>
      <c r="AB326" s="258" t="str">
        <f t="shared" ref="AB326:AB369" si="11">CONCATENATE(S326,T326,U326)</f>
        <v>S22</v>
      </c>
      <c r="AC326" s="313"/>
    </row>
    <row r="327" spans="1:30" s="294" customFormat="1">
      <c r="A327" s="294">
        <v>323</v>
      </c>
      <c r="B327" s="306" t="s">
        <v>867</v>
      </c>
      <c r="C327" s="314" t="s">
        <v>287</v>
      </c>
      <c r="D327" s="314" t="s">
        <v>569</v>
      </c>
      <c r="E327" s="314" t="s">
        <v>785</v>
      </c>
      <c r="F327" s="345" t="s">
        <v>290</v>
      </c>
      <c r="G327" s="302">
        <v>783950</v>
      </c>
      <c r="H327" s="302">
        <v>1889250</v>
      </c>
      <c r="I327" s="314" t="s">
        <v>801</v>
      </c>
      <c r="J327" s="314" t="s">
        <v>215</v>
      </c>
      <c r="K327" s="315" t="s">
        <v>216</v>
      </c>
      <c r="L327" s="309" t="s">
        <v>217</v>
      </c>
      <c r="M327" s="310"/>
      <c r="N327" s="311"/>
      <c r="O327" s="311"/>
      <c r="P327" s="339">
        <v>600</v>
      </c>
      <c r="Q327" s="339">
        <f t="shared" si="10"/>
        <v>600</v>
      </c>
      <c r="R327" s="315">
        <v>2562</v>
      </c>
      <c r="S327" s="302" t="s">
        <v>248</v>
      </c>
      <c r="T327" s="302">
        <v>2</v>
      </c>
      <c r="U327" s="302">
        <v>2</v>
      </c>
      <c r="V327" s="314"/>
      <c r="W327" s="302"/>
      <c r="X327" s="302"/>
      <c r="Y327" s="302"/>
      <c r="Z327" s="302"/>
      <c r="AA327" s="302">
        <v>3</v>
      </c>
      <c r="AB327" s="258" t="str">
        <f t="shared" si="11"/>
        <v>S22</v>
      </c>
      <c r="AC327" s="313"/>
    </row>
    <row r="328" spans="1:30" s="294" customFormat="1">
      <c r="A328" s="294">
        <v>324</v>
      </c>
      <c r="B328" s="306" t="s">
        <v>868</v>
      </c>
      <c r="C328" s="314" t="s">
        <v>274</v>
      </c>
      <c r="D328" s="314" t="s">
        <v>447</v>
      </c>
      <c r="E328" s="314" t="s">
        <v>448</v>
      </c>
      <c r="F328" s="345" t="s">
        <v>213</v>
      </c>
      <c r="G328" s="302">
        <v>788956</v>
      </c>
      <c r="H328" s="302">
        <v>1982294</v>
      </c>
      <c r="I328" s="332" t="s">
        <v>276</v>
      </c>
      <c r="J328" s="314" t="s">
        <v>308</v>
      </c>
      <c r="K328" s="315" t="s">
        <v>216</v>
      </c>
      <c r="L328" s="309" t="s">
        <v>217</v>
      </c>
      <c r="M328" s="310"/>
      <c r="N328" s="311"/>
      <c r="O328" s="311"/>
      <c r="P328" s="339">
        <v>500</v>
      </c>
      <c r="Q328" s="339">
        <f t="shared" si="10"/>
        <v>500</v>
      </c>
      <c r="R328" s="315">
        <v>2562</v>
      </c>
      <c r="S328" s="302" t="s">
        <v>248</v>
      </c>
      <c r="T328" s="302">
        <v>2</v>
      </c>
      <c r="U328" s="302">
        <v>1</v>
      </c>
      <c r="V328" s="314" t="s">
        <v>396</v>
      </c>
      <c r="W328" s="312"/>
      <c r="X328" s="302"/>
      <c r="Y328" s="302"/>
      <c r="Z328" s="302"/>
      <c r="AA328" s="302">
        <v>2</v>
      </c>
      <c r="AB328" s="258" t="str">
        <f t="shared" si="11"/>
        <v>S21</v>
      </c>
      <c r="AC328" s="313"/>
    </row>
    <row r="329" spans="1:30" s="294" customFormat="1">
      <c r="A329" s="294">
        <v>325</v>
      </c>
      <c r="B329" s="306" t="s">
        <v>869</v>
      </c>
      <c r="C329" s="314" t="s">
        <v>355</v>
      </c>
      <c r="D329" s="314" t="s">
        <v>361</v>
      </c>
      <c r="E329" s="314" t="s">
        <v>870</v>
      </c>
      <c r="F329" s="345" t="s">
        <v>280</v>
      </c>
      <c r="G329" s="302">
        <v>816126</v>
      </c>
      <c r="H329" s="302">
        <v>19587780</v>
      </c>
      <c r="I329" s="332" t="s">
        <v>859</v>
      </c>
      <c r="J329" s="314" t="s">
        <v>308</v>
      </c>
      <c r="K329" s="315" t="s">
        <v>216</v>
      </c>
      <c r="L329" s="309" t="s">
        <v>217</v>
      </c>
      <c r="M329" s="310"/>
      <c r="N329" s="311"/>
      <c r="O329" s="311"/>
      <c r="P329" s="339">
        <v>300</v>
      </c>
      <c r="Q329" s="339">
        <f t="shared" si="10"/>
        <v>300</v>
      </c>
      <c r="R329" s="315">
        <v>2562</v>
      </c>
      <c r="S329" s="302" t="s">
        <v>248</v>
      </c>
      <c r="T329" s="302">
        <v>2</v>
      </c>
      <c r="U329" s="302">
        <v>1</v>
      </c>
      <c r="V329" s="314" t="s">
        <v>357</v>
      </c>
      <c r="W329" s="312">
        <v>0</v>
      </c>
      <c r="X329" s="302">
        <v>0</v>
      </c>
      <c r="Y329" s="302">
        <v>1</v>
      </c>
      <c r="Z329" s="302">
        <v>37</v>
      </c>
      <c r="AA329" s="302">
        <v>2</v>
      </c>
      <c r="AB329" s="258" t="str">
        <f t="shared" si="11"/>
        <v>S21</v>
      </c>
      <c r="AC329" s="313"/>
    </row>
    <row r="330" spans="1:30" s="294" customFormat="1">
      <c r="A330" s="294">
        <v>326</v>
      </c>
      <c r="B330" s="358" t="s">
        <v>871</v>
      </c>
      <c r="C330" s="315" t="s">
        <v>365</v>
      </c>
      <c r="D330" s="315" t="s">
        <v>434</v>
      </c>
      <c r="E330" s="315" t="s">
        <v>805</v>
      </c>
      <c r="F330" s="315" t="s">
        <v>280</v>
      </c>
      <c r="G330" s="324">
        <v>817400</v>
      </c>
      <c r="H330" s="324">
        <v>1905200</v>
      </c>
      <c r="I330" s="315" t="s">
        <v>252</v>
      </c>
      <c r="J330" s="314" t="s">
        <v>331</v>
      </c>
      <c r="K330" s="315" t="s">
        <v>241</v>
      </c>
      <c r="L330" s="309" t="s">
        <v>242</v>
      </c>
      <c r="M330" s="318">
        <v>8.0000000000000002E-3</v>
      </c>
      <c r="N330" s="311"/>
      <c r="O330" s="311"/>
      <c r="P330" s="311">
        <v>5</v>
      </c>
      <c r="Q330" s="311"/>
      <c r="R330" s="315">
        <v>2562</v>
      </c>
      <c r="S330" s="302" t="s">
        <v>248</v>
      </c>
      <c r="T330" s="302">
        <v>4</v>
      </c>
      <c r="U330" s="302">
        <v>1</v>
      </c>
      <c r="V330" s="314" t="s">
        <v>357</v>
      </c>
      <c r="W330" s="312"/>
      <c r="X330" s="302"/>
      <c r="Y330" s="302"/>
      <c r="Z330" s="302"/>
      <c r="AA330" s="302">
        <v>3</v>
      </c>
      <c r="AB330" s="258"/>
      <c r="AC330" s="313"/>
      <c r="AD330" s="294" t="s">
        <v>837</v>
      </c>
    </row>
    <row r="331" spans="1:30" s="294" customFormat="1">
      <c r="A331" s="294">
        <v>327</v>
      </c>
      <c r="B331" s="306" t="s">
        <v>872</v>
      </c>
      <c r="C331" s="314" t="s">
        <v>274</v>
      </c>
      <c r="D331" s="314" t="s">
        <v>304</v>
      </c>
      <c r="E331" s="314" t="s">
        <v>310</v>
      </c>
      <c r="F331" s="345" t="s">
        <v>213</v>
      </c>
      <c r="G331" s="302">
        <v>773104</v>
      </c>
      <c r="H331" s="302">
        <v>1968573</v>
      </c>
      <c r="I331" s="332" t="s">
        <v>873</v>
      </c>
      <c r="J331" s="314" t="s">
        <v>308</v>
      </c>
      <c r="K331" s="315" t="s">
        <v>216</v>
      </c>
      <c r="L331" s="309" t="s">
        <v>217</v>
      </c>
      <c r="M331" s="359">
        <v>0</v>
      </c>
      <c r="N331" s="311"/>
      <c r="O331" s="311"/>
      <c r="P331" s="339">
        <v>400</v>
      </c>
      <c r="Q331" s="339">
        <f t="shared" si="10"/>
        <v>400</v>
      </c>
      <c r="R331" s="315">
        <v>2563</v>
      </c>
      <c r="S331" s="302" t="s">
        <v>248</v>
      </c>
      <c r="T331" s="302">
        <v>2</v>
      </c>
      <c r="U331" s="302">
        <v>1</v>
      </c>
      <c r="V331" s="314" t="s">
        <v>396</v>
      </c>
      <c r="W331" s="312"/>
      <c r="X331" s="302"/>
      <c r="Y331" s="302"/>
      <c r="Z331" s="302"/>
      <c r="AA331" s="302">
        <v>2</v>
      </c>
      <c r="AB331" s="258" t="str">
        <f t="shared" si="11"/>
        <v>S21</v>
      </c>
      <c r="AC331" s="313"/>
    </row>
    <row r="332" spans="1:30" s="294" customFormat="1">
      <c r="A332" s="294">
        <v>328</v>
      </c>
      <c r="B332" s="306" t="s">
        <v>874</v>
      </c>
      <c r="C332" s="314" t="s">
        <v>211</v>
      </c>
      <c r="D332" s="314" t="s">
        <v>466</v>
      </c>
      <c r="E332" s="314" t="s">
        <v>844</v>
      </c>
      <c r="F332" s="345" t="s">
        <v>213</v>
      </c>
      <c r="G332" s="302">
        <v>161864</v>
      </c>
      <c r="H332" s="302">
        <v>1955958</v>
      </c>
      <c r="I332" s="332" t="s">
        <v>875</v>
      </c>
      <c r="J332" s="314" t="s">
        <v>215</v>
      </c>
      <c r="K332" s="315" t="s">
        <v>216</v>
      </c>
      <c r="L332" s="309" t="s">
        <v>217</v>
      </c>
      <c r="M332" s="359">
        <v>0</v>
      </c>
      <c r="N332" s="311"/>
      <c r="O332" s="311"/>
      <c r="P332" s="339">
        <v>351</v>
      </c>
      <c r="Q332" s="339">
        <f t="shared" si="10"/>
        <v>351</v>
      </c>
      <c r="R332" s="315">
        <v>2563</v>
      </c>
      <c r="S332" s="302" t="s">
        <v>248</v>
      </c>
      <c r="T332" s="302">
        <v>2</v>
      </c>
      <c r="U332" s="302">
        <v>2</v>
      </c>
      <c r="V332" s="314"/>
      <c r="W332" s="302"/>
      <c r="X332" s="302"/>
      <c r="Y332" s="302"/>
      <c r="Z332" s="302"/>
      <c r="AA332" s="302">
        <v>1</v>
      </c>
      <c r="AB332" s="258" t="str">
        <f t="shared" si="11"/>
        <v>S22</v>
      </c>
      <c r="AC332" s="313" t="s">
        <v>876</v>
      </c>
    </row>
    <row r="333" spans="1:30" s="294" customFormat="1">
      <c r="A333" s="294">
        <v>329</v>
      </c>
      <c r="B333" s="306" t="s">
        <v>877</v>
      </c>
      <c r="C333" s="314" t="s">
        <v>211</v>
      </c>
      <c r="D333" s="314" t="s">
        <v>466</v>
      </c>
      <c r="E333" s="314" t="s">
        <v>878</v>
      </c>
      <c r="F333" s="345" t="s">
        <v>213</v>
      </c>
      <c r="G333" s="302">
        <v>799949</v>
      </c>
      <c r="H333" s="302">
        <v>1938685</v>
      </c>
      <c r="I333" s="332" t="s">
        <v>302</v>
      </c>
      <c r="J333" s="314" t="s">
        <v>215</v>
      </c>
      <c r="K333" s="315" t="s">
        <v>216</v>
      </c>
      <c r="L333" s="309" t="s">
        <v>217</v>
      </c>
      <c r="M333" s="359">
        <v>0</v>
      </c>
      <c r="N333" s="311"/>
      <c r="O333" s="311"/>
      <c r="P333" s="339">
        <v>350</v>
      </c>
      <c r="Q333" s="339">
        <f t="shared" si="10"/>
        <v>350</v>
      </c>
      <c r="R333" s="315">
        <v>2563</v>
      </c>
      <c r="S333" s="302" t="s">
        <v>248</v>
      </c>
      <c r="T333" s="302">
        <v>2</v>
      </c>
      <c r="U333" s="302">
        <v>2</v>
      </c>
      <c r="V333" s="314"/>
      <c r="W333" s="302"/>
      <c r="X333" s="302"/>
      <c r="Y333" s="302"/>
      <c r="Z333" s="302"/>
      <c r="AA333" s="302">
        <v>1</v>
      </c>
      <c r="AB333" s="258" t="str">
        <f t="shared" si="11"/>
        <v>S22</v>
      </c>
      <c r="AC333" s="313" t="s">
        <v>876</v>
      </c>
    </row>
    <row r="334" spans="1:30" s="294" customFormat="1">
      <c r="A334" s="294">
        <v>330</v>
      </c>
      <c r="B334" s="346" t="s">
        <v>879</v>
      </c>
      <c r="C334" s="314" t="s">
        <v>274</v>
      </c>
      <c r="D334" s="314" t="s">
        <v>517</v>
      </c>
      <c r="E334" s="314" t="s">
        <v>880</v>
      </c>
      <c r="F334" s="345" t="s">
        <v>213</v>
      </c>
      <c r="G334" s="302">
        <v>788865</v>
      </c>
      <c r="H334" s="302">
        <v>1959552</v>
      </c>
      <c r="I334" s="332" t="s">
        <v>224</v>
      </c>
      <c r="J334" s="314" t="s">
        <v>215</v>
      </c>
      <c r="K334" s="315" t="s">
        <v>216</v>
      </c>
      <c r="L334" s="309" t="s">
        <v>217</v>
      </c>
      <c r="M334" s="310"/>
      <c r="N334" s="311">
        <v>1343</v>
      </c>
      <c r="O334" s="311"/>
      <c r="P334" s="339"/>
      <c r="Q334" s="339">
        <f t="shared" si="10"/>
        <v>1343</v>
      </c>
      <c r="R334" s="315">
        <v>2563</v>
      </c>
      <c r="S334" s="302" t="s">
        <v>248</v>
      </c>
      <c r="T334" s="302">
        <v>3</v>
      </c>
      <c r="U334" s="302">
        <v>2</v>
      </c>
      <c r="V334" s="314"/>
      <c r="W334" s="302"/>
      <c r="X334" s="302"/>
      <c r="Y334" s="302"/>
      <c r="Z334" s="302"/>
      <c r="AA334" s="302">
        <v>2</v>
      </c>
      <c r="AB334" s="258" t="str">
        <f t="shared" si="11"/>
        <v>S32</v>
      </c>
      <c r="AC334" s="313"/>
    </row>
    <row r="335" spans="1:30" s="357" customFormat="1" ht="25.9" customHeight="1">
      <c r="A335" s="294">
        <v>331</v>
      </c>
      <c r="B335" s="346" t="s">
        <v>881</v>
      </c>
      <c r="C335" s="347" t="s">
        <v>236</v>
      </c>
      <c r="D335" s="347" t="s">
        <v>533</v>
      </c>
      <c r="E335" s="347" t="s">
        <v>882</v>
      </c>
      <c r="F335" s="348" t="s">
        <v>238</v>
      </c>
      <c r="G335" s="349">
        <v>803828</v>
      </c>
      <c r="H335" s="349">
        <v>1872185</v>
      </c>
      <c r="I335" s="350" t="s">
        <v>239</v>
      </c>
      <c r="J335" s="347" t="s">
        <v>240</v>
      </c>
      <c r="K335" s="315" t="s">
        <v>241</v>
      </c>
      <c r="L335" s="352" t="s">
        <v>242</v>
      </c>
      <c r="M335" s="353"/>
      <c r="N335" s="354">
        <v>1204</v>
      </c>
      <c r="O335" s="354"/>
      <c r="P335" s="360"/>
      <c r="Q335" s="360">
        <f t="shared" si="10"/>
        <v>1204</v>
      </c>
      <c r="R335" s="351">
        <v>2563</v>
      </c>
      <c r="S335" s="349" t="s">
        <v>248</v>
      </c>
      <c r="T335" s="349">
        <v>3</v>
      </c>
      <c r="U335" s="349">
        <v>2</v>
      </c>
      <c r="V335" s="347"/>
      <c r="W335" s="349"/>
      <c r="X335" s="349"/>
      <c r="Y335" s="349"/>
      <c r="Z335" s="349"/>
      <c r="AA335" s="302">
        <v>3</v>
      </c>
      <c r="AB335" s="355" t="str">
        <f t="shared" si="11"/>
        <v>S32</v>
      </c>
      <c r="AC335" s="356" t="s">
        <v>883</v>
      </c>
    </row>
    <row r="336" spans="1:30" s="357" customFormat="1" ht="25.9" customHeight="1">
      <c r="A336" s="294">
        <v>332</v>
      </c>
      <c r="B336" s="346" t="s">
        <v>884</v>
      </c>
      <c r="C336" s="347" t="s">
        <v>236</v>
      </c>
      <c r="D336" s="347" t="s">
        <v>755</v>
      </c>
      <c r="E336" s="347" t="s">
        <v>885</v>
      </c>
      <c r="F336" s="348" t="s">
        <v>238</v>
      </c>
      <c r="G336" s="349">
        <v>818446</v>
      </c>
      <c r="H336" s="349">
        <v>1865191</v>
      </c>
      <c r="I336" s="350" t="s">
        <v>239</v>
      </c>
      <c r="J336" s="347" t="s">
        <v>240</v>
      </c>
      <c r="K336" s="315" t="s">
        <v>241</v>
      </c>
      <c r="L336" s="352" t="s">
        <v>242</v>
      </c>
      <c r="M336" s="353"/>
      <c r="N336" s="354">
        <v>712</v>
      </c>
      <c r="O336" s="354"/>
      <c r="P336" s="360"/>
      <c r="Q336" s="360">
        <f t="shared" si="10"/>
        <v>712</v>
      </c>
      <c r="R336" s="351">
        <v>2563</v>
      </c>
      <c r="S336" s="349" t="s">
        <v>248</v>
      </c>
      <c r="T336" s="349">
        <v>3</v>
      </c>
      <c r="U336" s="349">
        <v>2</v>
      </c>
      <c r="V336" s="347"/>
      <c r="W336" s="349"/>
      <c r="X336" s="349"/>
      <c r="Y336" s="349"/>
      <c r="Z336" s="349"/>
      <c r="AA336" s="302">
        <v>3</v>
      </c>
      <c r="AB336" s="355" t="str">
        <f t="shared" si="11"/>
        <v>S32</v>
      </c>
      <c r="AC336" s="356" t="s">
        <v>886</v>
      </c>
    </row>
    <row r="337" spans="1:30" s="357" customFormat="1" ht="25.9" customHeight="1">
      <c r="A337" s="294">
        <v>333</v>
      </c>
      <c r="B337" s="306" t="s">
        <v>887</v>
      </c>
      <c r="C337" s="347" t="s">
        <v>211</v>
      </c>
      <c r="D337" s="347" t="s">
        <v>466</v>
      </c>
      <c r="E337" s="347" t="s">
        <v>502</v>
      </c>
      <c r="F337" s="348" t="s">
        <v>280</v>
      </c>
      <c r="G337" s="349">
        <v>802745</v>
      </c>
      <c r="H337" s="349">
        <v>1953429</v>
      </c>
      <c r="I337" s="332" t="s">
        <v>302</v>
      </c>
      <c r="J337" s="314" t="s">
        <v>215</v>
      </c>
      <c r="K337" s="315" t="s">
        <v>216</v>
      </c>
      <c r="L337" s="309" t="s">
        <v>217</v>
      </c>
      <c r="M337" s="353">
        <v>1.3509999999999999E-2</v>
      </c>
      <c r="N337" s="354"/>
      <c r="O337" s="354"/>
      <c r="P337" s="314">
        <v>100</v>
      </c>
      <c r="Q337" s="360">
        <f t="shared" si="10"/>
        <v>100</v>
      </c>
      <c r="R337" s="351">
        <v>2560</v>
      </c>
      <c r="S337" s="349" t="s">
        <v>248</v>
      </c>
      <c r="T337" s="349">
        <v>4</v>
      </c>
      <c r="U337" s="349">
        <v>2</v>
      </c>
      <c r="V337" s="314"/>
      <c r="W337" s="349"/>
      <c r="X337" s="349"/>
      <c r="Y337" s="349"/>
      <c r="Z337" s="349"/>
      <c r="AA337" s="302">
        <v>1</v>
      </c>
      <c r="AB337" s="355" t="str">
        <f t="shared" si="11"/>
        <v>S42</v>
      </c>
      <c r="AC337" s="356"/>
      <c r="AD337" s="357" t="s">
        <v>249</v>
      </c>
    </row>
    <row r="338" spans="1:30" s="357" customFormat="1" ht="56.25">
      <c r="A338" s="294">
        <v>334</v>
      </c>
      <c r="B338" s="346" t="s">
        <v>888</v>
      </c>
      <c r="C338" s="347" t="s">
        <v>461</v>
      </c>
      <c r="D338" s="347" t="s">
        <v>491</v>
      </c>
      <c r="E338" s="347" t="s">
        <v>491</v>
      </c>
      <c r="F338" s="348" t="s">
        <v>213</v>
      </c>
      <c r="G338" s="349">
        <v>753647</v>
      </c>
      <c r="H338" s="349">
        <v>1931477</v>
      </c>
      <c r="I338" s="343" t="s">
        <v>464</v>
      </c>
      <c r="J338" s="314" t="s">
        <v>272</v>
      </c>
      <c r="K338" s="315" t="s">
        <v>216</v>
      </c>
      <c r="L338" s="309" t="s">
        <v>217</v>
      </c>
      <c r="M338" s="353">
        <v>8.4000000000000005E-2</v>
      </c>
      <c r="N338" s="354"/>
      <c r="O338" s="354"/>
      <c r="P338" s="314">
        <v>100</v>
      </c>
      <c r="Q338" s="360">
        <f t="shared" si="10"/>
        <v>100</v>
      </c>
      <c r="R338" s="351">
        <v>2560</v>
      </c>
      <c r="S338" s="349" t="s">
        <v>248</v>
      </c>
      <c r="T338" s="302">
        <v>4</v>
      </c>
      <c r="U338" s="349">
        <v>2</v>
      </c>
      <c r="V338" s="314"/>
      <c r="W338" s="349"/>
      <c r="X338" s="349"/>
      <c r="Y338" s="349"/>
      <c r="Z338" s="349"/>
      <c r="AA338" s="321">
        <v>4</v>
      </c>
      <c r="AB338" s="355" t="str">
        <f t="shared" si="11"/>
        <v>S42</v>
      </c>
      <c r="AC338" s="356"/>
    </row>
    <row r="339" spans="1:30" s="357" customFormat="1" ht="37.5">
      <c r="A339" s="294">
        <v>335</v>
      </c>
      <c r="B339" s="346" t="s">
        <v>889</v>
      </c>
      <c r="C339" s="347" t="s">
        <v>236</v>
      </c>
      <c r="D339" s="347" t="s">
        <v>236</v>
      </c>
      <c r="E339" s="347" t="s">
        <v>890</v>
      </c>
      <c r="F339" s="348" t="s">
        <v>238</v>
      </c>
      <c r="G339" s="349">
        <v>806478</v>
      </c>
      <c r="H339" s="349">
        <v>1866876</v>
      </c>
      <c r="I339" s="314" t="s">
        <v>239</v>
      </c>
      <c r="J339" s="347" t="s">
        <v>240</v>
      </c>
      <c r="K339" s="315" t="s">
        <v>241</v>
      </c>
      <c r="L339" s="352" t="s">
        <v>242</v>
      </c>
      <c r="M339" s="353">
        <v>0.189</v>
      </c>
      <c r="N339" s="354"/>
      <c r="O339" s="354"/>
      <c r="P339" s="314">
        <v>100</v>
      </c>
      <c r="Q339" s="360">
        <f t="shared" si="10"/>
        <v>100</v>
      </c>
      <c r="R339" s="351">
        <v>2560</v>
      </c>
      <c r="S339" s="349" t="s">
        <v>248</v>
      </c>
      <c r="T339" s="302">
        <v>4</v>
      </c>
      <c r="U339" s="349">
        <v>2</v>
      </c>
      <c r="V339" s="314"/>
      <c r="W339" s="349"/>
      <c r="X339" s="349"/>
      <c r="Y339" s="349"/>
      <c r="Z339" s="349"/>
      <c r="AA339" s="302">
        <v>3</v>
      </c>
      <c r="AB339" s="355" t="str">
        <f t="shared" si="11"/>
        <v>S42</v>
      </c>
      <c r="AC339" s="356"/>
    </row>
    <row r="340" spans="1:30" s="357" customFormat="1" ht="37.5">
      <c r="A340" s="294">
        <v>336</v>
      </c>
      <c r="B340" s="346" t="s">
        <v>891</v>
      </c>
      <c r="C340" s="347" t="s">
        <v>365</v>
      </c>
      <c r="D340" s="347" t="s">
        <v>365</v>
      </c>
      <c r="E340" s="347" t="s">
        <v>366</v>
      </c>
      <c r="F340" s="348" t="s">
        <v>280</v>
      </c>
      <c r="G340" s="349">
        <v>811152</v>
      </c>
      <c r="H340" s="349">
        <v>1922652</v>
      </c>
      <c r="I340" s="350" t="s">
        <v>252</v>
      </c>
      <c r="J340" s="314" t="s">
        <v>258</v>
      </c>
      <c r="K340" s="315" t="s">
        <v>216</v>
      </c>
      <c r="L340" s="309" t="s">
        <v>217</v>
      </c>
      <c r="M340" s="353" t="s">
        <v>892</v>
      </c>
      <c r="N340" s="354"/>
      <c r="O340" s="354"/>
      <c r="P340" s="360">
        <v>664</v>
      </c>
      <c r="Q340" s="360">
        <f t="shared" si="10"/>
        <v>664</v>
      </c>
      <c r="R340" s="351">
        <v>2560</v>
      </c>
      <c r="S340" s="349" t="s">
        <v>248</v>
      </c>
      <c r="T340" s="302">
        <v>4</v>
      </c>
      <c r="U340" s="349">
        <v>2</v>
      </c>
      <c r="V340" s="314"/>
      <c r="W340" s="349"/>
      <c r="X340" s="349"/>
      <c r="Y340" s="349"/>
      <c r="Z340" s="349"/>
      <c r="AA340" s="302">
        <v>3</v>
      </c>
      <c r="AB340" s="355" t="str">
        <f t="shared" si="11"/>
        <v>S42</v>
      </c>
      <c r="AC340" s="356"/>
    </row>
    <row r="341" spans="1:30" s="357" customFormat="1" ht="37.5">
      <c r="A341" s="294">
        <v>337</v>
      </c>
      <c r="B341" s="346" t="s">
        <v>893</v>
      </c>
      <c r="C341" s="347" t="s">
        <v>274</v>
      </c>
      <c r="D341" s="347" t="s">
        <v>456</v>
      </c>
      <c r="E341" s="347" t="s">
        <v>894</v>
      </c>
      <c r="F341" s="348" t="s">
        <v>213</v>
      </c>
      <c r="G341" s="349">
        <v>786143</v>
      </c>
      <c r="H341" s="349">
        <v>1975115</v>
      </c>
      <c r="I341" s="332" t="s">
        <v>276</v>
      </c>
      <c r="J341" s="314" t="s">
        <v>308</v>
      </c>
      <c r="K341" s="315" t="s">
        <v>216</v>
      </c>
      <c r="L341" s="309" t="s">
        <v>217</v>
      </c>
      <c r="M341" s="353" t="s">
        <v>892</v>
      </c>
      <c r="N341" s="354"/>
      <c r="O341" s="354"/>
      <c r="P341" s="360">
        <v>700</v>
      </c>
      <c r="Q341" s="360">
        <f t="shared" si="10"/>
        <v>700</v>
      </c>
      <c r="R341" s="351">
        <v>2560</v>
      </c>
      <c r="S341" s="349" t="s">
        <v>248</v>
      </c>
      <c r="T341" s="302">
        <v>4</v>
      </c>
      <c r="U341" s="349">
        <v>2</v>
      </c>
      <c r="V341" s="314"/>
      <c r="W341" s="349"/>
      <c r="X341" s="349"/>
      <c r="Y341" s="349"/>
      <c r="Z341" s="349"/>
      <c r="AA341" s="302">
        <v>2</v>
      </c>
      <c r="AB341" s="355" t="str">
        <f t="shared" si="11"/>
        <v>S42</v>
      </c>
      <c r="AC341" s="356"/>
    </row>
    <row r="342" spans="1:30" s="357" customFormat="1" ht="37.5">
      <c r="A342" s="294">
        <v>338</v>
      </c>
      <c r="B342" s="346" t="s">
        <v>895</v>
      </c>
      <c r="C342" s="347" t="s">
        <v>274</v>
      </c>
      <c r="D342" s="347" t="s">
        <v>456</v>
      </c>
      <c r="E342" s="347" t="s">
        <v>894</v>
      </c>
      <c r="F342" s="348" t="s">
        <v>213</v>
      </c>
      <c r="G342" s="349">
        <v>784641</v>
      </c>
      <c r="H342" s="349">
        <v>1976301</v>
      </c>
      <c r="I342" s="332" t="s">
        <v>276</v>
      </c>
      <c r="J342" s="314" t="s">
        <v>308</v>
      </c>
      <c r="K342" s="315" t="s">
        <v>216</v>
      </c>
      <c r="L342" s="309" t="s">
        <v>217</v>
      </c>
      <c r="M342" s="353" t="s">
        <v>892</v>
      </c>
      <c r="N342" s="360">
        <v>409</v>
      </c>
      <c r="O342" s="354"/>
      <c r="P342" s="360"/>
      <c r="Q342" s="360">
        <f t="shared" si="10"/>
        <v>409</v>
      </c>
      <c r="R342" s="351">
        <v>2561</v>
      </c>
      <c r="S342" s="349" t="s">
        <v>248</v>
      </c>
      <c r="T342" s="302">
        <v>4</v>
      </c>
      <c r="U342" s="349">
        <v>2</v>
      </c>
      <c r="V342" s="314"/>
      <c r="W342" s="349"/>
      <c r="X342" s="349"/>
      <c r="Y342" s="349"/>
      <c r="Z342" s="349"/>
      <c r="AA342" s="302">
        <v>2</v>
      </c>
      <c r="AB342" s="355" t="str">
        <f t="shared" si="11"/>
        <v>S42</v>
      </c>
      <c r="AC342" s="356"/>
    </row>
    <row r="343" spans="1:30" s="357" customFormat="1" ht="37.5">
      <c r="A343" s="294">
        <v>339</v>
      </c>
      <c r="B343" s="346" t="s">
        <v>896</v>
      </c>
      <c r="C343" s="347" t="s">
        <v>274</v>
      </c>
      <c r="D343" s="347" t="s">
        <v>456</v>
      </c>
      <c r="E343" s="347" t="s">
        <v>894</v>
      </c>
      <c r="F343" s="348" t="s">
        <v>213</v>
      </c>
      <c r="G343" s="349">
        <v>783970</v>
      </c>
      <c r="H343" s="349">
        <v>1976479</v>
      </c>
      <c r="I343" s="332" t="s">
        <v>276</v>
      </c>
      <c r="J343" s="314" t="s">
        <v>308</v>
      </c>
      <c r="K343" s="315" t="s">
        <v>216</v>
      </c>
      <c r="L343" s="309" t="s">
        <v>217</v>
      </c>
      <c r="M343" s="353" t="s">
        <v>892</v>
      </c>
      <c r="N343" s="360">
        <v>340</v>
      </c>
      <c r="O343" s="354"/>
      <c r="P343" s="360"/>
      <c r="Q343" s="360">
        <f t="shared" si="10"/>
        <v>340</v>
      </c>
      <c r="R343" s="351">
        <v>2561</v>
      </c>
      <c r="S343" s="349" t="s">
        <v>248</v>
      </c>
      <c r="T343" s="302">
        <v>4</v>
      </c>
      <c r="U343" s="349">
        <v>2</v>
      </c>
      <c r="V343" s="314"/>
      <c r="W343" s="349"/>
      <c r="X343" s="349"/>
      <c r="Y343" s="349"/>
      <c r="Z343" s="349"/>
      <c r="AA343" s="302">
        <v>2</v>
      </c>
      <c r="AB343" s="355" t="str">
        <f t="shared" si="11"/>
        <v>S42</v>
      </c>
      <c r="AC343" s="356"/>
    </row>
    <row r="344" spans="1:30" s="357" customFormat="1" ht="37.5">
      <c r="A344" s="294">
        <v>340</v>
      </c>
      <c r="B344" s="346" t="s">
        <v>897</v>
      </c>
      <c r="C344" s="347" t="s">
        <v>211</v>
      </c>
      <c r="D344" s="347" t="s">
        <v>898</v>
      </c>
      <c r="E344" s="347" t="s">
        <v>898</v>
      </c>
      <c r="F344" s="348" t="s">
        <v>213</v>
      </c>
      <c r="G344" s="349">
        <v>770741</v>
      </c>
      <c r="H344" s="349">
        <v>1937567</v>
      </c>
      <c r="I344" s="332" t="s">
        <v>224</v>
      </c>
      <c r="J344" s="314" t="s">
        <v>215</v>
      </c>
      <c r="K344" s="315" t="s">
        <v>216</v>
      </c>
      <c r="L344" s="309" t="s">
        <v>217</v>
      </c>
      <c r="M344" s="353" t="s">
        <v>892</v>
      </c>
      <c r="N344" s="354"/>
      <c r="O344" s="354"/>
      <c r="P344" s="314">
        <v>100</v>
      </c>
      <c r="Q344" s="360">
        <f t="shared" si="10"/>
        <v>100</v>
      </c>
      <c r="R344" s="351">
        <v>2561</v>
      </c>
      <c r="S344" s="349" t="s">
        <v>248</v>
      </c>
      <c r="T344" s="302">
        <v>4</v>
      </c>
      <c r="U344" s="349">
        <v>2</v>
      </c>
      <c r="V344" s="314"/>
      <c r="W344" s="349"/>
      <c r="X344" s="349"/>
      <c r="Y344" s="349"/>
      <c r="Z344" s="349"/>
      <c r="AA344" s="302">
        <v>1</v>
      </c>
      <c r="AB344" s="355" t="str">
        <f t="shared" si="11"/>
        <v>S42</v>
      </c>
      <c r="AC344" s="356"/>
    </row>
    <row r="345" spans="1:30" s="357" customFormat="1" ht="37.5">
      <c r="A345" s="294">
        <v>341</v>
      </c>
      <c r="B345" s="346" t="s">
        <v>899</v>
      </c>
      <c r="C345" s="347" t="s">
        <v>211</v>
      </c>
      <c r="D345" s="347" t="s">
        <v>898</v>
      </c>
      <c r="E345" s="347" t="s">
        <v>898</v>
      </c>
      <c r="F345" s="348" t="s">
        <v>213</v>
      </c>
      <c r="G345" s="349">
        <v>771158</v>
      </c>
      <c r="H345" s="349">
        <v>1938126</v>
      </c>
      <c r="I345" s="332" t="s">
        <v>224</v>
      </c>
      <c r="J345" s="314" t="s">
        <v>215</v>
      </c>
      <c r="K345" s="315" t="s">
        <v>216</v>
      </c>
      <c r="L345" s="309" t="s">
        <v>217</v>
      </c>
      <c r="M345" s="353" t="s">
        <v>892</v>
      </c>
      <c r="N345" s="354"/>
      <c r="O345" s="354"/>
      <c r="P345" s="314">
        <v>100</v>
      </c>
      <c r="Q345" s="360">
        <f t="shared" si="10"/>
        <v>100</v>
      </c>
      <c r="R345" s="351">
        <v>2561</v>
      </c>
      <c r="S345" s="349" t="s">
        <v>248</v>
      </c>
      <c r="T345" s="302">
        <v>4</v>
      </c>
      <c r="U345" s="349">
        <v>2</v>
      </c>
      <c r="V345" s="314"/>
      <c r="W345" s="349"/>
      <c r="X345" s="349"/>
      <c r="Y345" s="349"/>
      <c r="Z345" s="349"/>
      <c r="AA345" s="302">
        <v>1</v>
      </c>
      <c r="AB345" s="355" t="str">
        <f t="shared" si="11"/>
        <v>S42</v>
      </c>
      <c r="AC345" s="356"/>
      <c r="AD345" s="357" t="s">
        <v>249</v>
      </c>
    </row>
    <row r="346" spans="1:30" s="357" customFormat="1" ht="24" customHeight="1">
      <c r="A346" s="294">
        <v>342</v>
      </c>
      <c r="B346" s="346" t="s">
        <v>900</v>
      </c>
      <c r="C346" s="347" t="s">
        <v>211</v>
      </c>
      <c r="D346" s="347" t="s">
        <v>898</v>
      </c>
      <c r="E346" s="347" t="s">
        <v>898</v>
      </c>
      <c r="F346" s="348" t="s">
        <v>213</v>
      </c>
      <c r="G346" s="349">
        <v>771443</v>
      </c>
      <c r="H346" s="349">
        <v>1938263</v>
      </c>
      <c r="I346" s="332" t="s">
        <v>224</v>
      </c>
      <c r="J346" s="314" t="s">
        <v>215</v>
      </c>
      <c r="K346" s="315" t="s">
        <v>216</v>
      </c>
      <c r="L346" s="309" t="s">
        <v>217</v>
      </c>
      <c r="M346" s="353" t="s">
        <v>892</v>
      </c>
      <c r="N346" s="354"/>
      <c r="O346" s="354"/>
      <c r="P346" s="314">
        <v>100</v>
      </c>
      <c r="Q346" s="360">
        <f t="shared" si="10"/>
        <v>100</v>
      </c>
      <c r="R346" s="351">
        <v>2561</v>
      </c>
      <c r="S346" s="349" t="s">
        <v>248</v>
      </c>
      <c r="T346" s="302">
        <v>4</v>
      </c>
      <c r="U346" s="349">
        <v>2</v>
      </c>
      <c r="V346" s="347"/>
      <c r="W346" s="349"/>
      <c r="X346" s="349"/>
      <c r="Y346" s="349"/>
      <c r="Z346" s="349"/>
      <c r="AA346" s="302">
        <v>1</v>
      </c>
      <c r="AB346" s="355" t="str">
        <f t="shared" si="11"/>
        <v>S42</v>
      </c>
      <c r="AC346" s="356"/>
    </row>
    <row r="347" spans="1:30" s="357" customFormat="1" ht="37.5">
      <c r="A347" s="294">
        <v>343</v>
      </c>
      <c r="B347" s="346" t="s">
        <v>901</v>
      </c>
      <c r="C347" s="347" t="s">
        <v>274</v>
      </c>
      <c r="D347" s="347" t="s">
        <v>456</v>
      </c>
      <c r="E347" s="347" t="s">
        <v>902</v>
      </c>
      <c r="F347" s="348" t="s">
        <v>213</v>
      </c>
      <c r="G347" s="349">
        <v>783338</v>
      </c>
      <c r="H347" s="349">
        <v>1973203</v>
      </c>
      <c r="I347" s="332" t="s">
        <v>276</v>
      </c>
      <c r="J347" s="314" t="s">
        <v>308</v>
      </c>
      <c r="K347" s="315" t="s">
        <v>216</v>
      </c>
      <c r="L347" s="309" t="s">
        <v>217</v>
      </c>
      <c r="M347" s="353">
        <v>7.4999999999999997E-2</v>
      </c>
      <c r="N347" s="354"/>
      <c r="O347" s="354"/>
      <c r="P347" s="314">
        <v>100</v>
      </c>
      <c r="Q347" s="360">
        <f t="shared" si="10"/>
        <v>100</v>
      </c>
      <c r="R347" s="351">
        <v>2562</v>
      </c>
      <c r="S347" s="349" t="s">
        <v>248</v>
      </c>
      <c r="T347" s="302">
        <v>4</v>
      </c>
      <c r="U347" s="349">
        <v>2</v>
      </c>
      <c r="V347" s="347"/>
      <c r="W347" s="349"/>
      <c r="X347" s="349"/>
      <c r="Y347" s="349"/>
      <c r="Z347" s="349"/>
      <c r="AA347" s="302">
        <v>2</v>
      </c>
      <c r="AB347" s="355" t="str">
        <f t="shared" si="11"/>
        <v>S42</v>
      </c>
      <c r="AC347" s="356"/>
    </row>
    <row r="348" spans="1:30" s="357" customFormat="1" ht="37.5">
      <c r="A348" s="294">
        <v>344</v>
      </c>
      <c r="B348" s="346" t="s">
        <v>903</v>
      </c>
      <c r="C348" s="347" t="s">
        <v>287</v>
      </c>
      <c r="D348" s="347" t="s">
        <v>287</v>
      </c>
      <c r="E348" s="347" t="s">
        <v>418</v>
      </c>
      <c r="F348" s="348" t="s">
        <v>213</v>
      </c>
      <c r="G348" s="349">
        <v>788584</v>
      </c>
      <c r="H348" s="349">
        <v>1902871</v>
      </c>
      <c r="I348" s="314" t="s">
        <v>257</v>
      </c>
      <c r="J348" s="314" t="s">
        <v>215</v>
      </c>
      <c r="K348" s="315" t="s">
        <v>216</v>
      </c>
      <c r="L348" s="309" t="s">
        <v>217</v>
      </c>
      <c r="M348" s="353">
        <v>1.26E-2</v>
      </c>
      <c r="N348" s="354"/>
      <c r="O348" s="354"/>
      <c r="P348" s="314">
        <v>100</v>
      </c>
      <c r="Q348" s="360">
        <f t="shared" si="10"/>
        <v>100</v>
      </c>
      <c r="R348" s="351">
        <v>2562</v>
      </c>
      <c r="S348" s="349" t="s">
        <v>248</v>
      </c>
      <c r="T348" s="302">
        <v>4</v>
      </c>
      <c r="U348" s="349">
        <v>2</v>
      </c>
      <c r="V348" s="347"/>
      <c r="W348" s="349"/>
      <c r="X348" s="349"/>
      <c r="Y348" s="349"/>
      <c r="Z348" s="349"/>
      <c r="AA348" s="302">
        <v>3</v>
      </c>
      <c r="AB348" s="355" t="str">
        <f t="shared" si="11"/>
        <v>S42</v>
      </c>
      <c r="AC348" s="356"/>
    </row>
    <row r="349" spans="1:30" s="294" customFormat="1">
      <c r="A349" s="294">
        <v>345</v>
      </c>
      <c r="B349" s="346" t="s">
        <v>904</v>
      </c>
      <c r="C349" s="314" t="s">
        <v>268</v>
      </c>
      <c r="D349" s="314" t="s">
        <v>905</v>
      </c>
      <c r="E349" s="314" t="s">
        <v>906</v>
      </c>
      <c r="F349" s="345" t="s">
        <v>290</v>
      </c>
      <c r="G349" s="302">
        <v>732950</v>
      </c>
      <c r="H349" s="302">
        <v>1891600</v>
      </c>
      <c r="I349" s="314" t="s">
        <v>761</v>
      </c>
      <c r="J349" s="314" t="s">
        <v>907</v>
      </c>
      <c r="K349" s="314" t="s">
        <v>73</v>
      </c>
      <c r="L349" s="309" t="s">
        <v>908</v>
      </c>
      <c r="M349" s="310">
        <v>4.4999999999999998E-2</v>
      </c>
      <c r="N349" s="361"/>
      <c r="O349" s="310"/>
      <c r="P349" s="314">
        <v>100</v>
      </c>
      <c r="Q349" s="360">
        <f t="shared" si="10"/>
        <v>100</v>
      </c>
      <c r="R349" s="351">
        <v>2563</v>
      </c>
      <c r="S349" s="349" t="s">
        <v>248</v>
      </c>
      <c r="T349" s="302">
        <v>4</v>
      </c>
      <c r="U349" s="349">
        <v>2</v>
      </c>
      <c r="V349" s="314"/>
      <c r="W349" s="349"/>
      <c r="X349" s="349"/>
      <c r="Y349" s="349"/>
      <c r="Z349" s="349"/>
      <c r="AA349" s="321">
        <v>4</v>
      </c>
      <c r="AB349" s="355" t="str">
        <f t="shared" si="11"/>
        <v>S42</v>
      </c>
      <c r="AC349" s="313"/>
    </row>
    <row r="350" spans="1:30" s="294" customFormat="1" ht="37.5">
      <c r="A350" s="294">
        <v>346</v>
      </c>
      <c r="B350" s="346" t="s">
        <v>909</v>
      </c>
      <c r="C350" s="314" t="s">
        <v>268</v>
      </c>
      <c r="D350" s="314" t="s">
        <v>910</v>
      </c>
      <c r="E350" s="314" t="s">
        <v>911</v>
      </c>
      <c r="F350" s="348" t="s">
        <v>213</v>
      </c>
      <c r="G350" s="302">
        <v>751125</v>
      </c>
      <c r="H350" s="302">
        <v>1911300</v>
      </c>
      <c r="I350" s="350" t="s">
        <v>464</v>
      </c>
      <c r="J350" s="314" t="s">
        <v>907</v>
      </c>
      <c r="K350" s="314" t="s">
        <v>73</v>
      </c>
      <c r="L350" s="309" t="s">
        <v>908</v>
      </c>
      <c r="M350" s="310">
        <v>5.6599999999999998E-2</v>
      </c>
      <c r="N350" s="361"/>
      <c r="O350" s="310"/>
      <c r="P350" s="314">
        <v>100</v>
      </c>
      <c r="Q350" s="360">
        <f t="shared" si="10"/>
        <v>100</v>
      </c>
      <c r="R350" s="351">
        <v>2563</v>
      </c>
      <c r="S350" s="349" t="s">
        <v>248</v>
      </c>
      <c r="T350" s="302">
        <v>4</v>
      </c>
      <c r="U350" s="349">
        <v>2</v>
      </c>
      <c r="V350" s="314"/>
      <c r="W350" s="349"/>
      <c r="X350" s="349"/>
      <c r="Y350" s="349"/>
      <c r="Z350" s="349"/>
      <c r="AA350" s="321">
        <v>4</v>
      </c>
      <c r="AB350" s="355" t="str">
        <f t="shared" si="11"/>
        <v>S42</v>
      </c>
      <c r="AC350" s="313"/>
    </row>
    <row r="351" spans="1:30" s="357" customFormat="1" ht="37.5">
      <c r="A351" s="294">
        <v>347</v>
      </c>
      <c r="B351" s="346" t="s">
        <v>912</v>
      </c>
      <c r="C351" s="347" t="s">
        <v>268</v>
      </c>
      <c r="D351" s="347" t="s">
        <v>269</v>
      </c>
      <c r="E351" s="347" t="s">
        <v>913</v>
      </c>
      <c r="F351" s="348" t="s">
        <v>213</v>
      </c>
      <c r="G351" s="349">
        <v>733957</v>
      </c>
      <c r="H351" s="349">
        <v>1927922</v>
      </c>
      <c r="I351" s="350" t="s">
        <v>271</v>
      </c>
      <c r="J351" s="362" t="s">
        <v>285</v>
      </c>
      <c r="K351" s="351" t="s">
        <v>216</v>
      </c>
      <c r="L351" s="352" t="s">
        <v>217</v>
      </c>
      <c r="M351" s="353">
        <v>6.4199999999999993E-2</v>
      </c>
      <c r="N351" s="363"/>
      <c r="O351" s="353"/>
      <c r="P351" s="314">
        <v>100</v>
      </c>
      <c r="Q351" s="360">
        <f t="shared" si="10"/>
        <v>100</v>
      </c>
      <c r="R351" s="351">
        <v>2563</v>
      </c>
      <c r="S351" s="349" t="s">
        <v>248</v>
      </c>
      <c r="T351" s="349">
        <v>4</v>
      </c>
      <c r="U351" s="349">
        <v>2</v>
      </c>
      <c r="V351" s="347"/>
      <c r="W351" s="349"/>
      <c r="X351" s="349"/>
      <c r="Y351" s="349"/>
      <c r="Z351" s="349"/>
      <c r="AA351" s="321">
        <v>4</v>
      </c>
      <c r="AB351" s="355" t="str">
        <f t="shared" si="11"/>
        <v>S42</v>
      </c>
      <c r="AC351" s="356"/>
    </row>
    <row r="352" spans="1:30" s="357" customFormat="1" ht="37.5">
      <c r="A352" s="294">
        <v>348</v>
      </c>
      <c r="B352" s="346" t="s">
        <v>914</v>
      </c>
      <c r="C352" s="347" t="s">
        <v>231</v>
      </c>
      <c r="D352" s="347" t="s">
        <v>341</v>
      </c>
      <c r="E352" s="347" t="s">
        <v>634</v>
      </c>
      <c r="F352" s="348" t="s">
        <v>213</v>
      </c>
      <c r="G352" s="349">
        <v>788358</v>
      </c>
      <c r="H352" s="349">
        <v>1906855</v>
      </c>
      <c r="I352" s="350" t="s">
        <v>257</v>
      </c>
      <c r="J352" s="347" t="s">
        <v>258</v>
      </c>
      <c r="K352" s="351" t="s">
        <v>216</v>
      </c>
      <c r="L352" s="352" t="s">
        <v>217</v>
      </c>
      <c r="M352" s="353">
        <v>6.6299999999999998E-2</v>
      </c>
      <c r="N352" s="363"/>
      <c r="O352" s="353"/>
      <c r="P352" s="314">
        <v>100</v>
      </c>
      <c r="Q352" s="360">
        <f t="shared" si="10"/>
        <v>100</v>
      </c>
      <c r="R352" s="351">
        <v>2563</v>
      </c>
      <c r="S352" s="349" t="s">
        <v>248</v>
      </c>
      <c r="T352" s="349">
        <v>4</v>
      </c>
      <c r="U352" s="349">
        <v>2</v>
      </c>
      <c r="V352" s="347"/>
      <c r="W352" s="349"/>
      <c r="X352" s="349"/>
      <c r="Y352" s="349"/>
      <c r="Z352" s="349"/>
      <c r="AA352" s="302">
        <v>3</v>
      </c>
      <c r="AB352" s="355" t="str">
        <f t="shared" si="11"/>
        <v>S42</v>
      </c>
      <c r="AC352" s="356"/>
    </row>
    <row r="353" spans="1:29" s="357" customFormat="1" ht="37.5">
      <c r="A353" s="294">
        <v>349</v>
      </c>
      <c r="B353" s="346" t="s">
        <v>915</v>
      </c>
      <c r="C353" s="347" t="s">
        <v>231</v>
      </c>
      <c r="D353" s="347" t="s">
        <v>405</v>
      </c>
      <c r="E353" s="347" t="s">
        <v>916</v>
      </c>
      <c r="F353" s="348" t="s">
        <v>213</v>
      </c>
      <c r="G353" s="349">
        <v>795997</v>
      </c>
      <c r="H353" s="349">
        <v>1919601</v>
      </c>
      <c r="I353" s="350" t="s">
        <v>252</v>
      </c>
      <c r="J353" s="347" t="s">
        <v>258</v>
      </c>
      <c r="K353" s="351" t="s">
        <v>216</v>
      </c>
      <c r="L353" s="352" t="s">
        <v>217</v>
      </c>
      <c r="M353" s="353">
        <v>5.6250000000000001E-2</v>
      </c>
      <c r="N353" s="363"/>
      <c r="O353" s="353"/>
      <c r="P353" s="314">
        <v>100</v>
      </c>
      <c r="Q353" s="360">
        <f t="shared" si="10"/>
        <v>100</v>
      </c>
      <c r="R353" s="351">
        <v>2563</v>
      </c>
      <c r="S353" s="349" t="s">
        <v>248</v>
      </c>
      <c r="T353" s="349">
        <v>4</v>
      </c>
      <c r="U353" s="349">
        <v>2</v>
      </c>
      <c r="V353" s="347"/>
      <c r="W353" s="349"/>
      <c r="X353" s="349"/>
      <c r="Y353" s="349"/>
      <c r="Z353" s="349"/>
      <c r="AA353" s="302">
        <v>3</v>
      </c>
      <c r="AB353" s="355" t="str">
        <f t="shared" si="11"/>
        <v>S42</v>
      </c>
      <c r="AC353" s="356"/>
    </row>
    <row r="354" spans="1:29" s="357" customFormat="1" ht="37.5">
      <c r="A354" s="294">
        <v>350</v>
      </c>
      <c r="B354" s="346" t="s">
        <v>917</v>
      </c>
      <c r="C354" s="347" t="s">
        <v>231</v>
      </c>
      <c r="D354" s="347" t="s">
        <v>405</v>
      </c>
      <c r="E354" s="347" t="s">
        <v>918</v>
      </c>
      <c r="F354" s="348" t="s">
        <v>213</v>
      </c>
      <c r="G354" s="349">
        <v>797280</v>
      </c>
      <c r="H354" s="349">
        <v>1920639</v>
      </c>
      <c r="I354" s="350" t="s">
        <v>252</v>
      </c>
      <c r="J354" s="347" t="s">
        <v>258</v>
      </c>
      <c r="K354" s="351" t="s">
        <v>216</v>
      </c>
      <c r="L354" s="352" t="s">
        <v>217</v>
      </c>
      <c r="M354" s="353">
        <v>4.7E-2</v>
      </c>
      <c r="N354" s="363"/>
      <c r="O354" s="353"/>
      <c r="P354" s="314">
        <v>100</v>
      </c>
      <c r="Q354" s="360">
        <f t="shared" si="10"/>
        <v>100</v>
      </c>
      <c r="R354" s="351">
        <v>2563</v>
      </c>
      <c r="S354" s="349" t="s">
        <v>248</v>
      </c>
      <c r="T354" s="349">
        <v>4</v>
      </c>
      <c r="U354" s="349">
        <v>2</v>
      </c>
      <c r="V354" s="347"/>
      <c r="W354" s="349"/>
      <c r="X354" s="349"/>
      <c r="Y354" s="349"/>
      <c r="Z354" s="349"/>
      <c r="AA354" s="302">
        <v>3</v>
      </c>
      <c r="AB354" s="355" t="str">
        <f t="shared" si="11"/>
        <v>S42</v>
      </c>
      <c r="AC354" s="356"/>
    </row>
    <row r="355" spans="1:29" s="357" customFormat="1" ht="37.5">
      <c r="A355" s="294">
        <v>351</v>
      </c>
      <c r="B355" s="346" t="s">
        <v>919</v>
      </c>
      <c r="C355" s="347" t="s">
        <v>231</v>
      </c>
      <c r="D355" s="347" t="s">
        <v>405</v>
      </c>
      <c r="E355" s="347" t="s">
        <v>916</v>
      </c>
      <c r="F355" s="348" t="s">
        <v>213</v>
      </c>
      <c r="G355" s="349">
        <v>796344</v>
      </c>
      <c r="H355" s="349">
        <v>1920592</v>
      </c>
      <c r="I355" s="350" t="s">
        <v>252</v>
      </c>
      <c r="J355" s="347" t="s">
        <v>258</v>
      </c>
      <c r="K355" s="351" t="s">
        <v>216</v>
      </c>
      <c r="L355" s="352" t="s">
        <v>217</v>
      </c>
      <c r="M355" s="353">
        <v>0.05</v>
      </c>
      <c r="N355" s="363"/>
      <c r="O355" s="353"/>
      <c r="P355" s="314">
        <v>100</v>
      </c>
      <c r="Q355" s="360">
        <f t="shared" si="10"/>
        <v>100</v>
      </c>
      <c r="R355" s="351">
        <v>2563</v>
      </c>
      <c r="S355" s="349" t="s">
        <v>248</v>
      </c>
      <c r="T355" s="349">
        <v>4</v>
      </c>
      <c r="U355" s="349">
        <v>2</v>
      </c>
      <c r="V355" s="347"/>
      <c r="W355" s="349"/>
      <c r="X355" s="349"/>
      <c r="Y355" s="349"/>
      <c r="Z355" s="349"/>
      <c r="AA355" s="302">
        <v>3</v>
      </c>
      <c r="AB355" s="355" t="str">
        <f t="shared" si="11"/>
        <v>S42</v>
      </c>
      <c r="AC355" s="356"/>
    </row>
    <row r="356" spans="1:29" s="357" customFormat="1" ht="37.5">
      <c r="A356" s="294">
        <v>352</v>
      </c>
      <c r="B356" s="346" t="s">
        <v>920</v>
      </c>
      <c r="C356" s="347" t="s">
        <v>287</v>
      </c>
      <c r="D356" s="347" t="s">
        <v>921</v>
      </c>
      <c r="E356" s="347" t="s">
        <v>921</v>
      </c>
      <c r="F356" s="348" t="s">
        <v>625</v>
      </c>
      <c r="G356" s="349">
        <v>768366</v>
      </c>
      <c r="H356" s="349">
        <v>1887896</v>
      </c>
      <c r="I356" s="350" t="s">
        <v>257</v>
      </c>
      <c r="J356" s="350" t="s">
        <v>215</v>
      </c>
      <c r="K356" s="351" t="s">
        <v>216</v>
      </c>
      <c r="L356" s="352" t="s">
        <v>217</v>
      </c>
      <c r="M356" s="353">
        <v>0.08</v>
      </c>
      <c r="N356" s="363"/>
      <c r="O356" s="353"/>
      <c r="P356" s="314">
        <v>100</v>
      </c>
      <c r="Q356" s="360">
        <f t="shared" si="10"/>
        <v>100</v>
      </c>
      <c r="R356" s="351">
        <v>2563</v>
      </c>
      <c r="S356" s="349" t="s">
        <v>248</v>
      </c>
      <c r="T356" s="349">
        <v>4</v>
      </c>
      <c r="U356" s="349">
        <v>1</v>
      </c>
      <c r="V356" s="347" t="s">
        <v>357</v>
      </c>
      <c r="W356" s="364"/>
      <c r="X356" s="349"/>
      <c r="Y356" s="349"/>
      <c r="Z356" s="349"/>
      <c r="AA356" s="302">
        <v>3</v>
      </c>
      <c r="AB356" s="355" t="str">
        <f t="shared" si="11"/>
        <v>S41</v>
      </c>
      <c r="AC356" s="356"/>
    </row>
    <row r="357" spans="1:29" s="357" customFormat="1" ht="56.25">
      <c r="A357" s="294">
        <v>353</v>
      </c>
      <c r="B357" s="346" t="s">
        <v>922</v>
      </c>
      <c r="C357" s="347" t="s">
        <v>268</v>
      </c>
      <c r="D357" s="347" t="s">
        <v>759</v>
      </c>
      <c r="E357" s="347" t="s">
        <v>923</v>
      </c>
      <c r="F357" s="348" t="s">
        <v>625</v>
      </c>
      <c r="G357" s="349">
        <v>718334</v>
      </c>
      <c r="H357" s="349">
        <v>1890037</v>
      </c>
      <c r="I357" s="350" t="s">
        <v>761</v>
      </c>
      <c r="J357" s="362" t="s">
        <v>285</v>
      </c>
      <c r="K357" s="351" t="s">
        <v>216</v>
      </c>
      <c r="L357" s="352" t="s">
        <v>217</v>
      </c>
      <c r="M357" s="353"/>
      <c r="N357" s="363">
        <v>100</v>
      </c>
      <c r="O357" s="353"/>
      <c r="P357" s="314"/>
      <c r="Q357" s="360">
        <f t="shared" si="10"/>
        <v>100</v>
      </c>
      <c r="R357" s="351">
        <v>2563</v>
      </c>
      <c r="S357" s="349" t="s">
        <v>248</v>
      </c>
      <c r="T357" s="349">
        <v>2</v>
      </c>
      <c r="U357" s="349">
        <v>1</v>
      </c>
      <c r="V357" s="347" t="s">
        <v>357</v>
      </c>
      <c r="W357" s="364"/>
      <c r="X357" s="349"/>
      <c r="Y357" s="349"/>
      <c r="Z357" s="349"/>
      <c r="AA357" s="321">
        <v>4</v>
      </c>
      <c r="AB357" s="355" t="str">
        <f t="shared" si="11"/>
        <v>S21</v>
      </c>
      <c r="AC357" s="356"/>
    </row>
    <row r="358" spans="1:29" s="357" customFormat="1" ht="56.25">
      <c r="A358" s="294">
        <v>354</v>
      </c>
      <c r="B358" s="346" t="s">
        <v>924</v>
      </c>
      <c r="C358" s="347" t="s">
        <v>268</v>
      </c>
      <c r="D358" s="347" t="s">
        <v>759</v>
      </c>
      <c r="E358" s="347" t="s">
        <v>925</v>
      </c>
      <c r="F358" s="348" t="s">
        <v>625</v>
      </c>
      <c r="G358" s="349">
        <v>723639</v>
      </c>
      <c r="H358" s="349">
        <v>1897460</v>
      </c>
      <c r="I358" s="350" t="s">
        <v>761</v>
      </c>
      <c r="J358" s="362" t="s">
        <v>285</v>
      </c>
      <c r="K358" s="351" t="s">
        <v>216</v>
      </c>
      <c r="L358" s="352" t="s">
        <v>217</v>
      </c>
      <c r="M358" s="353"/>
      <c r="N358" s="363"/>
      <c r="O358" s="353"/>
      <c r="P358" s="314">
        <v>100</v>
      </c>
      <c r="Q358" s="360">
        <f t="shared" si="10"/>
        <v>100</v>
      </c>
      <c r="R358" s="351">
        <v>2563</v>
      </c>
      <c r="S358" s="349" t="s">
        <v>248</v>
      </c>
      <c r="T358" s="349">
        <v>2</v>
      </c>
      <c r="U358" s="349">
        <v>1</v>
      </c>
      <c r="V358" s="347" t="s">
        <v>357</v>
      </c>
      <c r="W358" s="364"/>
      <c r="X358" s="349"/>
      <c r="Y358" s="349"/>
      <c r="Z358" s="349"/>
      <c r="AA358" s="321">
        <v>4</v>
      </c>
      <c r="AB358" s="355" t="str">
        <f>CONCATENATE(S358,T358,U358)</f>
        <v>S21</v>
      </c>
      <c r="AC358" s="356"/>
    </row>
    <row r="359" spans="1:29" s="357" customFormat="1" ht="56.25">
      <c r="A359" s="365">
        <v>355</v>
      </c>
      <c r="B359" s="366" t="s">
        <v>926</v>
      </c>
      <c r="C359" s="367" t="s">
        <v>268</v>
      </c>
      <c r="D359" s="367" t="s">
        <v>759</v>
      </c>
      <c r="E359" s="367" t="s">
        <v>927</v>
      </c>
      <c r="F359" s="368" t="s">
        <v>625</v>
      </c>
      <c r="G359" s="369">
        <v>724264</v>
      </c>
      <c r="H359" s="369">
        <v>1892420</v>
      </c>
      <c r="I359" s="350" t="s">
        <v>761</v>
      </c>
      <c r="J359" s="370" t="s">
        <v>285</v>
      </c>
      <c r="K359" s="371" t="s">
        <v>216</v>
      </c>
      <c r="L359" s="372" t="s">
        <v>217</v>
      </c>
      <c r="M359" s="373"/>
      <c r="N359" s="374"/>
      <c r="O359" s="373"/>
      <c r="P359" s="327">
        <v>100</v>
      </c>
      <c r="Q359" s="375">
        <f>+N359+P359</f>
        <v>100</v>
      </c>
      <c r="R359" s="371">
        <v>2563</v>
      </c>
      <c r="S359" s="369" t="s">
        <v>248</v>
      </c>
      <c r="T359" s="369">
        <v>2</v>
      </c>
      <c r="U359" s="369">
        <v>1</v>
      </c>
      <c r="V359" s="367" t="s">
        <v>357</v>
      </c>
      <c r="W359" s="376"/>
      <c r="X359" s="369"/>
      <c r="Y359" s="369"/>
      <c r="Z359" s="369"/>
      <c r="AA359" s="342">
        <v>4</v>
      </c>
      <c r="AB359" s="355" t="str">
        <f>CONCATENATE(S359,T359,U359)</f>
        <v>S21</v>
      </c>
      <c r="AC359" s="377"/>
    </row>
    <row r="360" spans="1:29" s="357" customFormat="1">
      <c r="A360" s="365">
        <v>356</v>
      </c>
      <c r="B360" s="346" t="s">
        <v>928</v>
      </c>
      <c r="C360" s="347" t="s">
        <v>287</v>
      </c>
      <c r="D360" s="347" t="s">
        <v>417</v>
      </c>
      <c r="E360" s="347" t="s">
        <v>929</v>
      </c>
      <c r="F360" s="348" t="s">
        <v>290</v>
      </c>
      <c r="G360" s="349">
        <v>792510</v>
      </c>
      <c r="H360" s="349">
        <v>1891580</v>
      </c>
      <c r="I360" s="378" t="s">
        <v>257</v>
      </c>
      <c r="J360" s="362" t="s">
        <v>215</v>
      </c>
      <c r="K360" s="351" t="s">
        <v>216</v>
      </c>
      <c r="L360" s="352" t="s">
        <v>217</v>
      </c>
      <c r="M360" s="353">
        <v>0.63900000000000001</v>
      </c>
      <c r="N360" s="363">
        <v>2200</v>
      </c>
      <c r="O360" s="363">
        <v>2200</v>
      </c>
      <c r="P360" s="347"/>
      <c r="Q360" s="360">
        <f>+N360+P360</f>
        <v>2200</v>
      </c>
      <c r="R360" s="351">
        <v>2564</v>
      </c>
      <c r="S360" s="349" t="s">
        <v>248</v>
      </c>
      <c r="T360" s="349">
        <v>1</v>
      </c>
      <c r="U360" s="349">
        <v>1</v>
      </c>
      <c r="V360" s="347" t="s">
        <v>357</v>
      </c>
      <c r="W360" s="364"/>
      <c r="X360" s="349"/>
      <c r="Y360" s="349"/>
      <c r="Z360" s="349"/>
      <c r="AA360" s="302">
        <v>3</v>
      </c>
      <c r="AB360" s="379" t="str">
        <f>CONCATENATE(S360,T360,U360)</f>
        <v>S11</v>
      </c>
      <c r="AC360" s="356"/>
    </row>
    <row r="361" spans="1:29" s="357" customFormat="1">
      <c r="A361" s="380">
        <v>357</v>
      </c>
      <c r="B361" s="306" t="s">
        <v>930</v>
      </c>
      <c r="C361" s="381" t="s">
        <v>428</v>
      </c>
      <c r="D361" s="382" t="s">
        <v>429</v>
      </c>
      <c r="E361" s="382" t="s">
        <v>931</v>
      </c>
      <c r="F361" s="321" t="s">
        <v>238</v>
      </c>
      <c r="G361" s="321">
        <v>817819</v>
      </c>
      <c r="H361" s="321">
        <v>1878003</v>
      </c>
      <c r="I361" s="383" t="s">
        <v>239</v>
      </c>
      <c r="J361" s="321" t="s">
        <v>321</v>
      </c>
      <c r="K361" s="384" t="s">
        <v>241</v>
      </c>
      <c r="L361" s="385" t="s">
        <v>242</v>
      </c>
      <c r="M361" s="353"/>
      <c r="N361" s="363"/>
      <c r="O361" s="353"/>
      <c r="P361" s="347">
        <v>300</v>
      </c>
      <c r="Q361" s="360">
        <f t="shared" ref="Q361:Q362" si="12">+N361+P361</f>
        <v>300</v>
      </c>
      <c r="R361" s="351">
        <v>2564</v>
      </c>
      <c r="S361" s="369" t="s">
        <v>248</v>
      </c>
      <c r="T361" s="349">
        <v>2</v>
      </c>
      <c r="U361" s="349">
        <v>2</v>
      </c>
      <c r="V361" s="347"/>
      <c r="W361" s="347"/>
      <c r="X361" s="347"/>
      <c r="Y361" s="347"/>
      <c r="Z361" s="347"/>
      <c r="AA361" s="386">
        <v>3</v>
      </c>
      <c r="AB361" s="379" t="str">
        <f>CONCATENATE(S361,T361,U361)</f>
        <v>S22</v>
      </c>
      <c r="AC361" s="387"/>
    </row>
    <row r="362" spans="1:29" s="357" customFormat="1">
      <c r="A362" s="380">
        <v>358</v>
      </c>
      <c r="B362" s="388" t="s">
        <v>932</v>
      </c>
      <c r="C362" s="381" t="s">
        <v>226</v>
      </c>
      <c r="D362" s="382" t="s">
        <v>469</v>
      </c>
      <c r="E362" s="382" t="s">
        <v>469</v>
      </c>
      <c r="F362" s="321" t="s">
        <v>213</v>
      </c>
      <c r="G362" s="321">
        <v>766997</v>
      </c>
      <c r="H362" s="321">
        <v>1959650</v>
      </c>
      <c r="I362" s="389" t="s">
        <v>224</v>
      </c>
      <c r="J362" s="321" t="s">
        <v>229</v>
      </c>
      <c r="K362" s="384" t="s">
        <v>216</v>
      </c>
      <c r="L362" s="385" t="s">
        <v>217</v>
      </c>
      <c r="M362" s="353"/>
      <c r="N362" s="363"/>
      <c r="O362" s="353"/>
      <c r="P362" s="347">
        <v>300</v>
      </c>
      <c r="Q362" s="360">
        <f t="shared" si="12"/>
        <v>300</v>
      </c>
      <c r="R362" s="351">
        <v>2564</v>
      </c>
      <c r="S362" s="369" t="s">
        <v>248</v>
      </c>
      <c r="T362" s="349">
        <v>2</v>
      </c>
      <c r="U362" s="349">
        <v>1</v>
      </c>
      <c r="V362" s="347" t="s">
        <v>396</v>
      </c>
      <c r="W362" s="347"/>
      <c r="X362" s="347"/>
      <c r="Y362" s="347"/>
      <c r="Z362" s="347"/>
      <c r="AA362" s="390">
        <v>1</v>
      </c>
      <c r="AB362" s="379" t="str">
        <f t="shared" ref="AB362:AB364" si="13">CONCATENATE(S362,T362,U362)</f>
        <v>S21</v>
      </c>
      <c r="AC362" s="387"/>
    </row>
    <row r="363" spans="1:29" s="357" customFormat="1">
      <c r="A363" s="380">
        <v>359</v>
      </c>
      <c r="B363" s="391" t="s">
        <v>933</v>
      </c>
      <c r="C363" s="392" t="s">
        <v>211</v>
      </c>
      <c r="D363" s="393" t="s">
        <v>466</v>
      </c>
      <c r="E363" s="393" t="s">
        <v>934</v>
      </c>
      <c r="F363" s="342" t="s">
        <v>213</v>
      </c>
      <c r="G363" s="342">
        <v>799529</v>
      </c>
      <c r="H363" s="342">
        <v>1947237</v>
      </c>
      <c r="I363" s="394" t="s">
        <v>224</v>
      </c>
      <c r="J363" s="342" t="s">
        <v>215</v>
      </c>
      <c r="K363" s="395" t="s">
        <v>216</v>
      </c>
      <c r="L363" s="396" t="s">
        <v>217</v>
      </c>
      <c r="M363" s="373"/>
      <c r="N363" s="374"/>
      <c r="O363" s="373"/>
      <c r="P363" s="367">
        <v>500</v>
      </c>
      <c r="Q363" s="360">
        <f>+N363+P363</f>
        <v>500</v>
      </c>
      <c r="R363" s="371">
        <v>2564</v>
      </c>
      <c r="S363" s="369" t="s">
        <v>248</v>
      </c>
      <c r="T363" s="369">
        <v>2</v>
      </c>
      <c r="U363" s="369">
        <v>2</v>
      </c>
      <c r="V363" s="367"/>
      <c r="W363" s="367"/>
      <c r="X363" s="367"/>
      <c r="Y363" s="367"/>
      <c r="Z363" s="367"/>
      <c r="AA363" s="397">
        <v>1</v>
      </c>
      <c r="AB363" s="398" t="str">
        <f t="shared" si="13"/>
        <v>S22</v>
      </c>
      <c r="AC363" s="387"/>
    </row>
    <row r="364" spans="1:29" s="357" customFormat="1" ht="37.5">
      <c r="A364" s="380">
        <v>360</v>
      </c>
      <c r="B364" s="346" t="s">
        <v>935</v>
      </c>
      <c r="C364" s="347" t="s">
        <v>231</v>
      </c>
      <c r="D364" s="347" t="s">
        <v>405</v>
      </c>
      <c r="E364" s="347" t="s">
        <v>936</v>
      </c>
      <c r="F364" s="342" t="s">
        <v>213</v>
      </c>
      <c r="G364" s="349">
        <v>795200</v>
      </c>
      <c r="H364" s="349">
        <v>1917800</v>
      </c>
      <c r="I364" s="389" t="s">
        <v>252</v>
      </c>
      <c r="J364" s="321" t="s">
        <v>215</v>
      </c>
      <c r="K364" s="384" t="s">
        <v>216</v>
      </c>
      <c r="L364" s="309" t="s">
        <v>217</v>
      </c>
      <c r="M364" s="353"/>
      <c r="N364" s="363">
        <v>1970</v>
      </c>
      <c r="O364" s="353"/>
      <c r="P364" s="363"/>
      <c r="Q364" s="360">
        <f t="shared" ref="Q364:Q368" si="14">+N364+P364</f>
        <v>1970</v>
      </c>
      <c r="R364" s="351">
        <v>2564</v>
      </c>
      <c r="S364" s="349" t="s">
        <v>248</v>
      </c>
      <c r="T364" s="349">
        <v>3</v>
      </c>
      <c r="U364" s="349">
        <v>2</v>
      </c>
      <c r="V364" s="347"/>
      <c r="W364" s="347"/>
      <c r="X364" s="347"/>
      <c r="Y364" s="347"/>
      <c r="Z364" s="347"/>
      <c r="AA364" s="390">
        <v>3</v>
      </c>
      <c r="AB364" s="379" t="str">
        <f t="shared" si="13"/>
        <v>S32</v>
      </c>
      <c r="AC364" s="356"/>
    </row>
    <row r="365" spans="1:29" s="357" customFormat="1" ht="37.5">
      <c r="A365" s="380">
        <v>361</v>
      </c>
      <c r="B365" s="346" t="s">
        <v>937</v>
      </c>
      <c r="C365" s="347" t="s">
        <v>274</v>
      </c>
      <c r="D365" s="347" t="s">
        <v>456</v>
      </c>
      <c r="E365" s="347" t="s">
        <v>938</v>
      </c>
      <c r="F365" s="368" t="s">
        <v>213</v>
      </c>
      <c r="G365" s="349">
        <v>777539</v>
      </c>
      <c r="H365" s="349">
        <v>1975067</v>
      </c>
      <c r="I365" s="378" t="s">
        <v>939</v>
      </c>
      <c r="J365" s="321" t="s">
        <v>215</v>
      </c>
      <c r="K365" s="384" t="s">
        <v>216</v>
      </c>
      <c r="L365" s="309" t="s">
        <v>217</v>
      </c>
      <c r="M365" s="353"/>
      <c r="N365" s="363">
        <v>608</v>
      </c>
      <c r="O365" s="353"/>
      <c r="P365" s="363"/>
      <c r="Q365" s="360">
        <f t="shared" si="14"/>
        <v>608</v>
      </c>
      <c r="R365" s="351">
        <v>2564</v>
      </c>
      <c r="S365" s="349" t="s">
        <v>248</v>
      </c>
      <c r="T365" s="349">
        <v>3</v>
      </c>
      <c r="U365" s="349">
        <v>2</v>
      </c>
      <c r="V365" s="347"/>
      <c r="W365" s="347"/>
      <c r="X365" s="347"/>
      <c r="Y365" s="347"/>
      <c r="Z365" s="347"/>
      <c r="AA365" s="390">
        <v>2</v>
      </c>
      <c r="AB365" s="379" t="str">
        <f>CONCATENATE(S365,T365,U365)</f>
        <v>S32</v>
      </c>
      <c r="AC365" s="356"/>
    </row>
    <row r="366" spans="1:29" s="357" customFormat="1" ht="56.25">
      <c r="A366" s="380">
        <v>362</v>
      </c>
      <c r="B366" s="346" t="s">
        <v>940</v>
      </c>
      <c r="C366" s="347" t="s">
        <v>268</v>
      </c>
      <c r="D366" s="347" t="s">
        <v>759</v>
      </c>
      <c r="E366" s="347" t="s">
        <v>941</v>
      </c>
      <c r="F366" s="314" t="s">
        <v>290</v>
      </c>
      <c r="G366" s="349">
        <v>724296</v>
      </c>
      <c r="H366" s="349">
        <v>1884757</v>
      </c>
      <c r="I366" s="327" t="s">
        <v>761</v>
      </c>
      <c r="J366" s="362" t="s">
        <v>285</v>
      </c>
      <c r="K366" s="351" t="s">
        <v>216</v>
      </c>
      <c r="L366" s="352" t="s">
        <v>217</v>
      </c>
      <c r="M366" s="353"/>
      <c r="N366" s="363"/>
      <c r="O366" s="353"/>
      <c r="P366" s="347">
        <v>200</v>
      </c>
      <c r="Q366" s="360">
        <f t="shared" si="14"/>
        <v>200</v>
      </c>
      <c r="R366" s="351">
        <v>2564</v>
      </c>
      <c r="S366" s="349" t="s">
        <v>248</v>
      </c>
      <c r="T366" s="349">
        <v>2</v>
      </c>
      <c r="U366" s="349">
        <v>1</v>
      </c>
      <c r="V366" s="367" t="s">
        <v>357</v>
      </c>
      <c r="W366" s="347"/>
      <c r="X366" s="347"/>
      <c r="Y366" s="347"/>
      <c r="Z366" s="347"/>
      <c r="AA366" s="390"/>
      <c r="AB366" s="379" t="str">
        <f t="shared" ref="AB366:AB368" si="15">CONCATENATE(S366,T366,U366)</f>
        <v>S21</v>
      </c>
      <c r="AC366" s="356"/>
    </row>
    <row r="367" spans="1:29" s="357" customFormat="1" ht="56.25">
      <c r="A367" s="380">
        <v>363</v>
      </c>
      <c r="B367" s="366" t="s">
        <v>942</v>
      </c>
      <c r="C367" s="367" t="s">
        <v>268</v>
      </c>
      <c r="D367" s="367" t="s">
        <v>759</v>
      </c>
      <c r="E367" s="367" t="s">
        <v>766</v>
      </c>
      <c r="F367" s="368" t="s">
        <v>213</v>
      </c>
      <c r="G367" s="369">
        <v>724675</v>
      </c>
      <c r="H367" s="369">
        <v>1895023</v>
      </c>
      <c r="I367" s="327" t="s">
        <v>761</v>
      </c>
      <c r="J367" s="370" t="s">
        <v>285</v>
      </c>
      <c r="K367" s="371" t="s">
        <v>216</v>
      </c>
      <c r="L367" s="372" t="s">
        <v>217</v>
      </c>
      <c r="M367" s="373"/>
      <c r="N367" s="374"/>
      <c r="O367" s="373"/>
      <c r="P367" s="367">
        <v>200</v>
      </c>
      <c r="Q367" s="360">
        <f t="shared" si="14"/>
        <v>200</v>
      </c>
      <c r="R367" s="371">
        <v>2564</v>
      </c>
      <c r="S367" s="369" t="s">
        <v>248</v>
      </c>
      <c r="T367" s="369">
        <v>2</v>
      </c>
      <c r="U367" s="369">
        <v>1</v>
      </c>
      <c r="V367" s="367" t="s">
        <v>357</v>
      </c>
      <c r="W367" s="367"/>
      <c r="X367" s="367"/>
      <c r="Y367" s="367"/>
      <c r="Z367" s="367"/>
      <c r="AA367" s="397"/>
      <c r="AB367" s="398" t="str">
        <f t="shared" si="15"/>
        <v>S21</v>
      </c>
      <c r="AC367" s="377"/>
    </row>
    <row r="368" spans="1:29" s="357" customFormat="1" ht="37.5">
      <c r="A368" s="380">
        <v>364</v>
      </c>
      <c r="B368" s="346" t="s">
        <v>943</v>
      </c>
      <c r="C368" s="347" t="s">
        <v>287</v>
      </c>
      <c r="D368" s="347" t="s">
        <v>569</v>
      </c>
      <c r="E368" s="347" t="s">
        <v>569</v>
      </c>
      <c r="F368" s="314" t="s">
        <v>290</v>
      </c>
      <c r="G368" s="349">
        <v>786570</v>
      </c>
      <c r="H368" s="349">
        <v>1890360</v>
      </c>
      <c r="I368" s="389" t="s">
        <v>257</v>
      </c>
      <c r="J368" s="321" t="s">
        <v>215</v>
      </c>
      <c r="K368" s="384" t="s">
        <v>216</v>
      </c>
      <c r="L368" s="309" t="s">
        <v>217</v>
      </c>
      <c r="M368" s="353"/>
      <c r="N368" s="363"/>
      <c r="O368" s="353"/>
      <c r="P368" s="347">
        <v>100</v>
      </c>
      <c r="Q368" s="347">
        <f t="shared" si="14"/>
        <v>100</v>
      </c>
      <c r="R368" s="371">
        <v>2564</v>
      </c>
      <c r="S368" s="369" t="s">
        <v>248</v>
      </c>
      <c r="T368" s="349">
        <v>4</v>
      </c>
      <c r="U368" s="349">
        <v>2</v>
      </c>
      <c r="V368" s="347"/>
      <c r="W368" s="347"/>
      <c r="X368" s="347"/>
      <c r="Y368" s="347"/>
      <c r="Z368" s="347"/>
      <c r="AA368" s="390"/>
      <c r="AB368" s="379" t="str">
        <f t="shared" si="15"/>
        <v>S42</v>
      </c>
      <c r="AC368" s="356"/>
    </row>
    <row r="369" spans="1:29" s="357" customFormat="1">
      <c r="A369" s="294"/>
      <c r="B369" s="346"/>
      <c r="C369" s="347"/>
      <c r="D369" s="347"/>
      <c r="E369" s="347"/>
      <c r="F369" s="314"/>
      <c r="G369" s="349"/>
      <c r="H369" s="349"/>
      <c r="I369" s="389"/>
      <c r="J369" s="321"/>
      <c r="K369" s="399"/>
      <c r="L369" s="309"/>
      <c r="M369" s="353"/>
      <c r="N369" s="363"/>
      <c r="O369" s="353"/>
      <c r="P369" s="347"/>
      <c r="Q369" s="347"/>
      <c r="R369" s="371"/>
      <c r="S369" s="369"/>
      <c r="T369" s="349"/>
      <c r="U369" s="349"/>
      <c r="V369" s="347"/>
      <c r="W369" s="347"/>
      <c r="X369" s="347"/>
      <c r="Y369" s="347"/>
      <c r="Z369" s="347"/>
      <c r="AA369" s="390"/>
      <c r="AB369" s="379"/>
      <c r="AC369" s="356"/>
    </row>
    <row r="370" spans="1:29" s="357" customFormat="1">
      <c r="A370" s="294"/>
      <c r="B370" s="346"/>
      <c r="C370" s="347"/>
      <c r="D370" s="347"/>
      <c r="E370" s="347"/>
      <c r="F370" s="314"/>
      <c r="G370" s="349"/>
      <c r="H370" s="349"/>
      <c r="I370" s="389"/>
      <c r="J370" s="321"/>
      <c r="K370" s="399"/>
      <c r="L370" s="309"/>
      <c r="M370" s="353"/>
      <c r="N370" s="363"/>
      <c r="O370" s="353"/>
      <c r="P370" s="347"/>
      <c r="Q370" s="347"/>
      <c r="R370" s="371"/>
      <c r="S370" s="369"/>
      <c r="T370" s="349"/>
      <c r="U370" s="349"/>
      <c r="V370" s="347"/>
      <c r="W370" s="347"/>
      <c r="X370" s="347"/>
      <c r="Y370" s="347"/>
      <c r="Z370" s="347"/>
      <c r="AA370" s="390"/>
      <c r="AB370" s="379"/>
      <c r="AC370" s="356"/>
    </row>
    <row r="371" spans="1:29" s="357" customFormat="1">
      <c r="A371" s="294"/>
      <c r="B371" s="346"/>
      <c r="C371" s="347"/>
      <c r="D371" s="347"/>
      <c r="E371" s="347"/>
      <c r="F371" s="314"/>
      <c r="G371" s="349"/>
      <c r="H371" s="349"/>
      <c r="I371" s="389"/>
      <c r="J371" s="321"/>
      <c r="K371" s="399"/>
      <c r="L371" s="309"/>
      <c r="M371" s="353"/>
      <c r="N371" s="363"/>
      <c r="O371" s="353"/>
      <c r="P371" s="347"/>
      <c r="Q371" s="347"/>
      <c r="R371" s="371"/>
      <c r="S371" s="369"/>
      <c r="T371" s="349"/>
      <c r="U371" s="349"/>
      <c r="V371" s="347"/>
      <c r="W371" s="347"/>
      <c r="X371" s="347"/>
      <c r="Y371" s="347"/>
      <c r="Z371" s="347"/>
      <c r="AA371" s="390"/>
      <c r="AB371" s="379"/>
      <c r="AC371" s="356"/>
    </row>
    <row r="372" spans="1:29" s="357" customFormat="1">
      <c r="A372" s="294"/>
      <c r="B372" s="346"/>
      <c r="C372" s="347"/>
      <c r="D372" s="347"/>
      <c r="E372" s="347"/>
      <c r="F372" s="314"/>
      <c r="G372" s="349"/>
      <c r="H372" s="349"/>
      <c r="I372" s="389"/>
      <c r="J372" s="321"/>
      <c r="K372" s="399"/>
      <c r="L372" s="309"/>
      <c r="M372" s="353"/>
      <c r="N372" s="363"/>
      <c r="O372" s="353"/>
      <c r="P372" s="347"/>
      <c r="Q372" s="347"/>
      <c r="R372" s="371"/>
      <c r="S372" s="369"/>
      <c r="T372" s="349"/>
      <c r="U372" s="349"/>
      <c r="V372" s="347"/>
      <c r="W372" s="347"/>
      <c r="X372" s="347"/>
      <c r="Y372" s="347"/>
      <c r="Z372" s="347"/>
      <c r="AA372" s="390"/>
      <c r="AB372" s="379"/>
      <c r="AC372" s="356"/>
    </row>
    <row r="373" spans="1:29" s="357" customFormat="1">
      <c r="A373" s="294"/>
      <c r="B373" s="346"/>
      <c r="C373" s="347"/>
      <c r="D373" s="347"/>
      <c r="E373" s="347"/>
      <c r="F373" s="314"/>
      <c r="G373" s="349"/>
      <c r="H373" s="349"/>
      <c r="I373" s="389"/>
      <c r="J373" s="321"/>
      <c r="K373" s="399"/>
      <c r="L373" s="309"/>
      <c r="M373" s="353"/>
      <c r="N373" s="363"/>
      <c r="O373" s="353"/>
      <c r="P373" s="347"/>
      <c r="Q373" s="347"/>
      <c r="R373" s="371"/>
      <c r="S373" s="369"/>
      <c r="T373" s="349"/>
      <c r="U373" s="349"/>
      <c r="V373" s="347"/>
      <c r="W373" s="347"/>
      <c r="X373" s="347"/>
      <c r="Y373" s="347"/>
      <c r="Z373" s="347"/>
      <c r="AA373" s="390"/>
      <c r="AB373" s="379"/>
      <c r="AC373" s="356"/>
    </row>
    <row r="374" spans="1:29" s="357" customFormat="1">
      <c r="A374" s="294"/>
      <c r="B374" s="346"/>
      <c r="C374" s="347"/>
      <c r="D374" s="347"/>
      <c r="E374" s="347"/>
      <c r="F374" s="314"/>
      <c r="G374" s="349"/>
      <c r="H374" s="349"/>
      <c r="I374" s="389"/>
      <c r="J374" s="321"/>
      <c r="K374" s="399"/>
      <c r="L374" s="309"/>
      <c r="M374" s="353"/>
      <c r="N374" s="363"/>
      <c r="O374" s="353"/>
      <c r="P374" s="347"/>
      <c r="Q374" s="347"/>
      <c r="R374" s="371"/>
      <c r="S374" s="369"/>
      <c r="T374" s="349"/>
      <c r="U374" s="349"/>
      <c r="V374" s="347"/>
      <c r="W374" s="347"/>
      <c r="X374" s="347"/>
      <c r="Y374" s="347"/>
      <c r="Z374" s="347"/>
      <c r="AA374" s="390"/>
      <c r="AB374" s="379"/>
      <c r="AC374" s="356"/>
    </row>
    <row r="375" spans="1:29" s="357" customFormat="1">
      <c r="A375" s="294"/>
      <c r="B375" s="346"/>
      <c r="C375" s="347"/>
      <c r="D375" s="347"/>
      <c r="E375" s="347"/>
      <c r="F375" s="314"/>
      <c r="G375" s="349"/>
      <c r="H375" s="349"/>
      <c r="I375" s="389"/>
      <c r="J375" s="321"/>
      <c r="K375" s="399"/>
      <c r="L375" s="309"/>
      <c r="M375" s="353"/>
      <c r="N375" s="363"/>
      <c r="O375" s="353"/>
      <c r="P375" s="347"/>
      <c r="Q375" s="347"/>
      <c r="R375" s="371"/>
      <c r="S375" s="369"/>
      <c r="T375" s="349"/>
      <c r="U375" s="349"/>
      <c r="V375" s="347"/>
      <c r="W375" s="347"/>
      <c r="X375" s="347"/>
      <c r="Y375" s="347"/>
      <c r="Z375" s="347"/>
      <c r="AA375" s="390"/>
      <c r="AB375" s="379"/>
      <c r="AC375" s="356"/>
    </row>
    <row r="376" spans="1:29" s="357" customFormat="1">
      <c r="A376" s="294"/>
      <c r="B376" s="346"/>
      <c r="C376" s="347"/>
      <c r="D376" s="347"/>
      <c r="E376" s="347"/>
      <c r="F376" s="314"/>
      <c r="G376" s="349"/>
      <c r="H376" s="349"/>
      <c r="I376" s="389"/>
      <c r="J376" s="321"/>
      <c r="K376" s="399"/>
      <c r="L376" s="309"/>
      <c r="M376" s="353"/>
      <c r="N376" s="363"/>
      <c r="O376" s="353"/>
      <c r="P376" s="347"/>
      <c r="Q376" s="347"/>
      <c r="R376" s="371"/>
      <c r="S376" s="369"/>
      <c r="T376" s="349"/>
      <c r="U376" s="349"/>
      <c r="V376" s="347"/>
      <c r="W376" s="347"/>
      <c r="X376" s="347"/>
      <c r="Y376" s="347"/>
      <c r="Z376" s="347"/>
      <c r="AA376" s="390"/>
      <c r="AB376" s="379"/>
      <c r="AC376" s="356"/>
    </row>
    <row r="377" spans="1:29" s="357" customFormat="1">
      <c r="A377" s="294"/>
      <c r="B377" s="346"/>
      <c r="C377" s="347"/>
      <c r="D377" s="347"/>
      <c r="E377" s="347"/>
      <c r="F377" s="314"/>
      <c r="G377" s="349"/>
      <c r="H377" s="349"/>
      <c r="I377" s="389"/>
      <c r="J377" s="321"/>
      <c r="K377" s="399"/>
      <c r="L377" s="309"/>
      <c r="M377" s="353"/>
      <c r="N377" s="363"/>
      <c r="O377" s="353"/>
      <c r="P377" s="347"/>
      <c r="Q377" s="347"/>
      <c r="R377" s="371"/>
      <c r="S377" s="369"/>
      <c r="T377" s="349"/>
      <c r="U377" s="349"/>
      <c r="V377" s="347"/>
      <c r="W377" s="347"/>
      <c r="X377" s="347"/>
      <c r="Y377" s="347"/>
      <c r="Z377" s="347"/>
      <c r="AA377" s="390"/>
      <c r="AB377" s="379"/>
      <c r="AC377" s="356"/>
    </row>
    <row r="378" spans="1:29" s="357" customFormat="1">
      <c r="A378" s="294"/>
      <c r="B378" s="346"/>
      <c r="C378" s="347"/>
      <c r="D378" s="347"/>
      <c r="E378" s="347"/>
      <c r="F378" s="314"/>
      <c r="G378" s="349"/>
      <c r="H378" s="349"/>
      <c r="I378" s="389"/>
      <c r="J378" s="321"/>
      <c r="K378" s="399"/>
      <c r="L378" s="309"/>
      <c r="M378" s="353"/>
      <c r="N378" s="363"/>
      <c r="O378" s="353"/>
      <c r="P378" s="347"/>
      <c r="Q378" s="347"/>
      <c r="R378" s="371"/>
      <c r="S378" s="369"/>
      <c r="T378" s="349"/>
      <c r="U378" s="349"/>
      <c r="V378" s="347"/>
      <c r="W378" s="347"/>
      <c r="X378" s="347"/>
      <c r="Y378" s="347"/>
      <c r="Z378" s="347"/>
      <c r="AA378" s="390"/>
      <c r="AB378" s="379"/>
      <c r="AC378" s="356"/>
    </row>
    <row r="379" spans="1:29" s="357" customFormat="1">
      <c r="A379" s="294"/>
      <c r="B379" s="346"/>
      <c r="C379" s="347"/>
      <c r="D379" s="347"/>
      <c r="E379" s="347"/>
      <c r="F379" s="314"/>
      <c r="G379" s="349"/>
      <c r="H379" s="349"/>
      <c r="I379" s="389"/>
      <c r="J379" s="321"/>
      <c r="K379" s="399"/>
      <c r="L379" s="309"/>
      <c r="M379" s="353"/>
      <c r="N379" s="363"/>
      <c r="O379" s="353"/>
      <c r="P379" s="347"/>
      <c r="Q379" s="347"/>
      <c r="R379" s="371"/>
      <c r="S379" s="369"/>
      <c r="T379" s="349"/>
      <c r="U379" s="349"/>
      <c r="V379" s="347"/>
      <c r="W379" s="347"/>
      <c r="X379" s="347"/>
      <c r="Y379" s="347"/>
      <c r="Z379" s="347"/>
      <c r="AA379" s="390"/>
      <c r="AB379" s="379"/>
      <c r="AC379" s="356"/>
    </row>
    <row r="380" spans="1:29" s="357" customFormat="1">
      <c r="A380" s="294"/>
      <c r="B380" s="346"/>
      <c r="C380" s="347"/>
      <c r="D380" s="347"/>
      <c r="E380" s="347"/>
      <c r="F380" s="314"/>
      <c r="G380" s="349"/>
      <c r="H380" s="349"/>
      <c r="I380" s="389"/>
      <c r="J380" s="321"/>
      <c r="K380" s="399"/>
      <c r="L380" s="309"/>
      <c r="M380" s="353"/>
      <c r="N380" s="363"/>
      <c r="O380" s="353"/>
      <c r="P380" s="347"/>
      <c r="Q380" s="347"/>
      <c r="R380" s="371"/>
      <c r="S380" s="369"/>
      <c r="T380" s="349"/>
      <c r="U380" s="349"/>
      <c r="V380" s="347"/>
      <c r="W380" s="347"/>
      <c r="X380" s="347"/>
      <c r="Y380" s="347"/>
      <c r="Z380" s="347"/>
      <c r="AA380" s="390"/>
      <c r="AB380" s="379"/>
      <c r="AC380" s="356"/>
    </row>
    <row r="381" spans="1:29" s="357" customFormat="1">
      <c r="A381" s="294"/>
      <c r="B381" s="346"/>
      <c r="C381" s="347"/>
      <c r="D381" s="347"/>
      <c r="E381" s="347"/>
      <c r="F381" s="314"/>
      <c r="G381" s="349"/>
      <c r="H381" s="349"/>
      <c r="I381" s="389"/>
      <c r="J381" s="321"/>
      <c r="K381" s="399"/>
      <c r="L381" s="309"/>
      <c r="M381" s="353"/>
      <c r="N381" s="363"/>
      <c r="O381" s="353"/>
      <c r="P381" s="347"/>
      <c r="Q381" s="347"/>
      <c r="R381" s="371"/>
      <c r="S381" s="369"/>
      <c r="T381" s="349"/>
      <c r="U381" s="349"/>
      <c r="V381" s="347"/>
      <c r="W381" s="347"/>
      <c r="X381" s="347"/>
      <c r="Y381" s="347"/>
      <c r="Z381" s="347"/>
      <c r="AA381" s="390"/>
      <c r="AB381" s="379"/>
      <c r="AC381" s="356"/>
    </row>
    <row r="382" spans="1:29" s="357" customFormat="1">
      <c r="A382" s="294"/>
      <c r="B382" s="346"/>
      <c r="C382" s="347"/>
      <c r="D382" s="347"/>
      <c r="E382" s="347"/>
      <c r="F382" s="314"/>
      <c r="G382" s="349"/>
      <c r="H382" s="349"/>
      <c r="I382" s="389"/>
      <c r="J382" s="321"/>
      <c r="K382" s="399"/>
      <c r="L382" s="309"/>
      <c r="M382" s="353"/>
      <c r="N382" s="363"/>
      <c r="O382" s="353"/>
      <c r="P382" s="347"/>
      <c r="Q382" s="347"/>
      <c r="R382" s="371"/>
      <c r="S382" s="369"/>
      <c r="T382" s="349"/>
      <c r="U382" s="349"/>
      <c r="V382" s="347"/>
      <c r="W382" s="347"/>
      <c r="X382" s="347"/>
      <c r="Y382" s="347"/>
      <c r="Z382" s="347"/>
      <c r="AA382" s="390"/>
      <c r="AB382" s="379"/>
      <c r="AC382" s="356"/>
    </row>
    <row r="383" spans="1:29" s="357" customFormat="1">
      <c r="A383" s="294"/>
      <c r="B383" s="346"/>
      <c r="C383" s="347"/>
      <c r="D383" s="347"/>
      <c r="E383" s="347"/>
      <c r="F383" s="314"/>
      <c r="G383" s="349"/>
      <c r="H383" s="349"/>
      <c r="I383" s="389"/>
      <c r="J383" s="321"/>
      <c r="K383" s="399"/>
      <c r="L383" s="309"/>
      <c r="M383" s="353"/>
      <c r="N383" s="363"/>
      <c r="O383" s="353"/>
      <c r="P383" s="347"/>
      <c r="Q383" s="347"/>
      <c r="R383" s="371"/>
      <c r="S383" s="369"/>
      <c r="T383" s="349"/>
      <c r="U383" s="349"/>
      <c r="V383" s="347"/>
      <c r="W383" s="347"/>
      <c r="X383" s="347"/>
      <c r="Y383" s="347"/>
      <c r="Z383" s="347"/>
      <c r="AA383" s="390"/>
      <c r="AB383" s="379"/>
      <c r="AC383" s="356"/>
    </row>
    <row r="384" spans="1:29" s="357" customFormat="1">
      <c r="A384" s="294"/>
      <c r="B384" s="346"/>
      <c r="C384" s="347"/>
      <c r="D384" s="347"/>
      <c r="E384" s="347"/>
      <c r="F384" s="314"/>
      <c r="G384" s="349"/>
      <c r="H384" s="349"/>
      <c r="I384" s="389"/>
      <c r="J384" s="321"/>
      <c r="K384" s="399"/>
      <c r="L384" s="309"/>
      <c r="M384" s="353"/>
      <c r="N384" s="363"/>
      <c r="O384" s="353"/>
      <c r="P384" s="347"/>
      <c r="Q384" s="347"/>
      <c r="R384" s="371"/>
      <c r="S384" s="369"/>
      <c r="T384" s="349"/>
      <c r="U384" s="349"/>
      <c r="V384" s="347"/>
      <c r="W384" s="347"/>
      <c r="X384" s="347"/>
      <c r="Y384" s="347"/>
      <c r="Z384" s="347"/>
      <c r="AA384" s="390"/>
      <c r="AB384" s="379"/>
      <c r="AC384" s="356"/>
    </row>
    <row r="385" spans="1:29" s="357" customFormat="1">
      <c r="A385" s="294"/>
      <c r="B385" s="346"/>
      <c r="C385" s="347"/>
      <c r="D385" s="347"/>
      <c r="E385" s="347"/>
      <c r="F385" s="314"/>
      <c r="G385" s="349"/>
      <c r="H385" s="349"/>
      <c r="I385" s="389"/>
      <c r="J385" s="321"/>
      <c r="K385" s="399"/>
      <c r="L385" s="309"/>
      <c r="M385" s="353"/>
      <c r="N385" s="363"/>
      <c r="O385" s="353"/>
      <c r="P385" s="347"/>
      <c r="Q385" s="347"/>
      <c r="R385" s="371"/>
      <c r="S385" s="369"/>
      <c r="T385" s="349"/>
      <c r="U385" s="349"/>
      <c r="V385" s="347"/>
      <c r="W385" s="347"/>
      <c r="X385" s="347"/>
      <c r="Y385" s="347"/>
      <c r="Z385" s="347"/>
      <c r="AA385" s="390"/>
      <c r="AB385" s="379"/>
      <c r="AC385" s="356"/>
    </row>
    <row r="386" spans="1:29" s="357" customFormat="1">
      <c r="A386" s="294"/>
      <c r="B386" s="346"/>
      <c r="C386" s="347"/>
      <c r="D386" s="347"/>
      <c r="E386" s="347"/>
      <c r="F386" s="348"/>
      <c r="G386" s="349"/>
      <c r="H386" s="349"/>
      <c r="I386" s="314"/>
      <c r="J386" s="362"/>
      <c r="K386" s="351"/>
      <c r="L386" s="352"/>
      <c r="M386" s="353"/>
      <c r="N386" s="363"/>
      <c r="O386" s="353"/>
      <c r="P386" s="347"/>
      <c r="Q386" s="347"/>
      <c r="R386" s="351"/>
      <c r="S386" s="349"/>
      <c r="T386" s="349"/>
      <c r="U386" s="349"/>
      <c r="V386" s="347"/>
      <c r="W386" s="347"/>
      <c r="X386" s="347"/>
      <c r="Y386" s="347"/>
      <c r="Z386" s="347"/>
      <c r="AA386" s="390"/>
      <c r="AB386" s="379"/>
      <c r="AC386" s="356"/>
    </row>
    <row r="387" spans="1:29" s="357" customFormat="1">
      <c r="A387" s="294"/>
      <c r="B387" s="346"/>
      <c r="C387" s="347"/>
      <c r="D387" s="347"/>
      <c r="E387" s="347"/>
      <c r="F387" s="348"/>
      <c r="G387" s="349"/>
      <c r="H387" s="349"/>
      <c r="I387" s="314"/>
      <c r="J387" s="362"/>
      <c r="K387" s="351"/>
      <c r="L387" s="352"/>
      <c r="M387" s="353"/>
      <c r="N387" s="363"/>
      <c r="O387" s="353"/>
      <c r="P387" s="347"/>
      <c r="Q387" s="347"/>
      <c r="R387" s="351"/>
      <c r="S387" s="349"/>
      <c r="T387" s="349"/>
      <c r="U387" s="349"/>
      <c r="V387" s="347"/>
      <c r="W387" s="347"/>
      <c r="X387" s="347"/>
      <c r="Y387" s="347"/>
      <c r="Z387" s="347"/>
      <c r="AA387" s="390"/>
      <c r="AB387" s="379"/>
      <c r="AC387" s="356"/>
    </row>
    <row r="388" spans="1:29" s="357" customFormat="1">
      <c r="A388" s="294"/>
      <c r="B388" s="346"/>
      <c r="C388" s="347"/>
      <c r="D388" s="347"/>
      <c r="E388" s="347"/>
      <c r="F388" s="348"/>
      <c r="G388" s="349"/>
      <c r="H388" s="349"/>
      <c r="I388" s="314"/>
      <c r="J388" s="362"/>
      <c r="K388" s="351"/>
      <c r="L388" s="352"/>
      <c r="M388" s="353"/>
      <c r="N388" s="363"/>
      <c r="O388" s="353"/>
      <c r="P388" s="347"/>
      <c r="Q388" s="347"/>
      <c r="R388" s="351"/>
      <c r="S388" s="349"/>
      <c r="T388" s="349"/>
      <c r="U388" s="349"/>
      <c r="V388" s="347"/>
      <c r="W388" s="347"/>
      <c r="X388" s="347"/>
      <c r="Y388" s="347"/>
      <c r="Z388" s="347"/>
      <c r="AA388" s="390"/>
      <c r="AB388" s="379"/>
      <c r="AC388" s="356"/>
    </row>
    <row r="389" spans="1:29" s="357" customFormat="1">
      <c r="A389" s="294"/>
      <c r="B389" s="346"/>
      <c r="C389" s="347"/>
      <c r="D389" s="347"/>
      <c r="E389" s="347"/>
      <c r="F389" s="348"/>
      <c r="G389" s="349"/>
      <c r="H389" s="349"/>
      <c r="I389" s="314"/>
      <c r="J389" s="362"/>
      <c r="K389" s="351"/>
      <c r="L389" s="352"/>
      <c r="M389" s="353"/>
      <c r="N389" s="363"/>
      <c r="O389" s="353"/>
      <c r="P389" s="347"/>
      <c r="Q389" s="347"/>
      <c r="R389" s="351"/>
      <c r="S389" s="349"/>
      <c r="T389" s="349"/>
      <c r="U389" s="349"/>
      <c r="V389" s="347"/>
      <c r="W389" s="347"/>
      <c r="X389" s="347"/>
      <c r="Y389" s="347"/>
      <c r="Z389" s="347"/>
      <c r="AA389" s="390"/>
      <c r="AB389" s="379"/>
      <c r="AC389" s="356"/>
    </row>
    <row r="390" spans="1:29" s="357" customFormat="1">
      <c r="B390" s="400"/>
      <c r="C390" s="401"/>
      <c r="D390" s="401"/>
      <c r="E390" s="401"/>
      <c r="F390" s="402"/>
      <c r="G390" s="403"/>
      <c r="H390" s="403"/>
      <c r="I390" s="404"/>
      <c r="J390" s="405"/>
      <c r="K390" s="406"/>
      <c r="L390" s="407"/>
      <c r="M390" s="408"/>
      <c r="N390" s="409"/>
      <c r="O390" s="408"/>
      <c r="P390" s="401"/>
      <c r="Q390" s="401"/>
      <c r="R390" s="406"/>
      <c r="S390" s="403"/>
      <c r="T390" s="403"/>
      <c r="U390" s="403"/>
      <c r="V390" s="401"/>
      <c r="W390" s="401"/>
      <c r="X390" s="401"/>
      <c r="Y390" s="401"/>
      <c r="Z390" s="401"/>
      <c r="AA390" s="410"/>
      <c r="AB390" s="411"/>
      <c r="AC390" s="412"/>
    </row>
    <row r="391" spans="1:29" s="294" customFormat="1">
      <c r="B391" s="413" t="s">
        <v>0</v>
      </c>
      <c r="C391" s="414"/>
      <c r="D391" s="414"/>
      <c r="E391" s="414"/>
      <c r="F391" s="414"/>
      <c r="G391" s="414"/>
      <c r="H391" s="414"/>
      <c r="I391" s="414"/>
      <c r="J391" s="414"/>
      <c r="K391" s="414"/>
      <c r="L391" s="414"/>
      <c r="M391" s="415">
        <f>SUM(M5:M390)</f>
        <v>147.20946000000006</v>
      </c>
      <c r="N391" s="416">
        <f>SUM(N5:N390)</f>
        <v>147337</v>
      </c>
      <c r="O391" s="416">
        <f>SUM(O5:O390)</f>
        <v>24385</v>
      </c>
      <c r="P391" s="416">
        <f>SUM(P5:P390)</f>
        <v>172569</v>
      </c>
      <c r="Q391" s="416"/>
      <c r="R391" s="414"/>
      <c r="S391" s="414"/>
      <c r="T391" s="414"/>
      <c r="U391" s="414"/>
      <c r="V391" s="414"/>
      <c r="W391" s="414"/>
      <c r="X391" s="414"/>
      <c r="Y391" s="414"/>
      <c r="Z391" s="414"/>
      <c r="AA391" s="414"/>
      <c r="AB391" s="258"/>
      <c r="AC391" s="417"/>
    </row>
    <row r="392" spans="1:29">
      <c r="B392" s="418"/>
      <c r="C392" s="256"/>
      <c r="D392" s="256"/>
      <c r="E392" s="256"/>
      <c r="J392" s="419"/>
      <c r="AC392" s="420"/>
    </row>
    <row r="393" spans="1:29" s="250" customFormat="1">
      <c r="B393" s="421"/>
      <c r="C393" s="422"/>
      <c r="D393" s="419"/>
      <c r="E393" s="419"/>
      <c r="N393" s="423"/>
      <c r="AA393" s="294"/>
      <c r="AB393" s="258"/>
      <c r="AC393" s="424"/>
    </row>
    <row r="394" spans="1:29" s="250" customFormat="1">
      <c r="A394" s="425"/>
      <c r="B394" s="426">
        <f>COUNT(B13:B316)</f>
        <v>0</v>
      </c>
      <c r="C394" s="422"/>
      <c r="D394" s="419"/>
      <c r="E394" s="419"/>
      <c r="AA394" s="294"/>
      <c r="AB394" s="258"/>
      <c r="AC394" s="425"/>
    </row>
    <row r="395" spans="1:29" s="250" customFormat="1">
      <c r="B395" s="426"/>
      <c r="C395" s="422"/>
      <c r="D395" s="419"/>
      <c r="E395" s="419"/>
      <c r="M395" s="427"/>
      <c r="N395" s="423"/>
      <c r="O395" s="423"/>
      <c r="P395" s="423"/>
      <c r="Q395" s="423"/>
      <c r="R395" s="423"/>
      <c r="AA395" s="294"/>
      <c r="AB395" s="258"/>
      <c r="AC395" s="425"/>
    </row>
    <row r="396" spans="1:29" s="250" customFormat="1">
      <c r="B396" s="426"/>
      <c r="C396" s="419"/>
      <c r="D396" s="419"/>
      <c r="E396" s="419"/>
      <c r="R396" s="428"/>
      <c r="AA396" s="294"/>
      <c r="AB396" s="258"/>
      <c r="AC396" s="425"/>
    </row>
    <row r="397" spans="1:29" s="250" customFormat="1">
      <c r="B397" s="426"/>
      <c r="C397" s="419"/>
      <c r="D397" s="419"/>
      <c r="E397" s="419"/>
      <c r="R397" s="428"/>
      <c r="T397" s="429"/>
      <c r="AA397" s="294"/>
      <c r="AB397" s="258"/>
      <c r="AC397" s="425"/>
    </row>
    <row r="398" spans="1:29" s="250" customFormat="1">
      <c r="B398" s="426"/>
      <c r="C398" s="419"/>
      <c r="D398" s="419"/>
      <c r="E398" s="419"/>
      <c r="R398" s="428"/>
      <c r="T398" s="429"/>
      <c r="AA398" s="294"/>
      <c r="AB398" s="258"/>
      <c r="AC398" s="425"/>
    </row>
    <row r="399" spans="1:29" s="250" customFormat="1">
      <c r="B399" s="426"/>
      <c r="C399" s="419"/>
      <c r="D399" s="419"/>
      <c r="E399" s="419"/>
      <c r="R399" s="428"/>
      <c r="T399" s="429"/>
      <c r="AA399" s="294"/>
      <c r="AB399" s="258"/>
      <c r="AC399" s="425"/>
    </row>
    <row r="400" spans="1:29" s="250" customFormat="1">
      <c r="B400" s="426"/>
      <c r="C400" s="419"/>
      <c r="D400" s="419"/>
      <c r="E400" s="419"/>
      <c r="AA400" s="294"/>
      <c r="AB400" s="258"/>
      <c r="AC400" s="425"/>
    </row>
    <row r="401" spans="2:29" s="250" customFormat="1">
      <c r="B401" s="426"/>
      <c r="C401" s="419"/>
      <c r="D401" s="419"/>
      <c r="E401" s="419"/>
      <c r="AA401" s="294"/>
      <c r="AB401" s="258"/>
      <c r="AC401" s="425"/>
    </row>
    <row r="402" spans="2:29" s="250" customFormat="1">
      <c r="B402" s="426"/>
      <c r="C402" s="419"/>
      <c r="D402" s="419"/>
      <c r="E402" s="419"/>
      <c r="AA402" s="294"/>
      <c r="AB402" s="258"/>
      <c r="AC402" s="425"/>
    </row>
    <row r="403" spans="2:29" s="250" customFormat="1">
      <c r="B403" s="426"/>
      <c r="C403" s="419"/>
      <c r="D403" s="419"/>
      <c r="E403" s="419"/>
      <c r="AA403" s="294"/>
      <c r="AB403" s="258"/>
      <c r="AC403" s="425"/>
    </row>
  </sheetData>
  <autoFilter ref="B4:AB392" xr:uid="{00000000-0009-0000-0000-000001000000}"/>
  <mergeCells count="29">
    <mergeCell ref="Y2:Y4"/>
    <mergeCell ref="Z2:Z4"/>
    <mergeCell ref="AA2:AA4"/>
    <mergeCell ref="AC2:AC4"/>
    <mergeCell ref="AD2:AD4"/>
    <mergeCell ref="S2:S4"/>
    <mergeCell ref="T2:T4"/>
    <mergeCell ref="U2:U4"/>
    <mergeCell ref="V2:V4"/>
    <mergeCell ref="W2:W4"/>
    <mergeCell ref="X2:X4"/>
    <mergeCell ref="M2:M4"/>
    <mergeCell ref="N2:N4"/>
    <mergeCell ref="O2:O4"/>
    <mergeCell ref="P2:P4"/>
    <mergeCell ref="Q2:Q4"/>
    <mergeCell ref="R2:R4"/>
    <mergeCell ref="G2:G4"/>
    <mergeCell ref="H2:H4"/>
    <mergeCell ref="I2:I4"/>
    <mergeCell ref="J2:J4"/>
    <mergeCell ref="K2:K4"/>
    <mergeCell ref="L2:L4"/>
    <mergeCell ref="A2:A4"/>
    <mergeCell ref="B2:B4"/>
    <mergeCell ref="C2:C4"/>
    <mergeCell ref="D2:D4"/>
    <mergeCell ref="E2:E4"/>
    <mergeCell ref="F2:F4"/>
  </mergeCells>
  <printOptions horizontalCentered="1"/>
  <pageMargins left="0.31496062992125984" right="0.31496062992125984" top="0.15748031496062992" bottom="0.35433070866141736" header="0.31496062992125984" footer="0.11811023622047245"/>
  <pageSetup paperSize="9" scale="85" orientation="landscape" horizontalDpi="200" verticalDpi="200" r:id="rId1"/>
  <headerFooter>
    <oddHeader>&amp;R&amp;P/&amp;N</oddHeader>
    <oddFooter>&amp;R&amp;8&amp;Z&amp;F/&amp;A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3"/>
  <sheetViews>
    <sheetView workbookViewId="0">
      <selection activeCell="A11" sqref="A11"/>
    </sheetView>
  </sheetViews>
  <sheetFormatPr defaultRowHeight="21"/>
  <cols>
    <col min="12" max="12" width="8" customWidth="1"/>
  </cols>
  <sheetData>
    <row r="2" spans="2:12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2:12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2:12"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2:12"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2:12"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2:12"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9"/>
    </row>
    <row r="9" spans="2:12"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9"/>
    </row>
    <row r="10" spans="2:12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9"/>
    </row>
    <row r="11" spans="2:12"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9"/>
    </row>
    <row r="12" spans="2:12"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2:12">
      <c r="B13" s="244" t="s">
        <v>142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6"/>
    </row>
    <row r="14" spans="2:12"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9"/>
    </row>
    <row r="15" spans="2:12">
      <c r="B15" s="247" t="s">
        <v>174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9"/>
    </row>
    <row r="16" spans="2:12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9"/>
    </row>
    <row r="17" spans="2:12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9"/>
    </row>
    <row r="18" spans="2:12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9"/>
    </row>
    <row r="19" spans="2:12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9"/>
    </row>
    <row r="20" spans="2:12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9"/>
    </row>
    <row r="21" spans="2:12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9"/>
    </row>
    <row r="22" spans="2:12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9"/>
    </row>
    <row r="23" spans="2:12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9"/>
    </row>
    <row r="24" spans="2:12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9"/>
    </row>
    <row r="25" spans="2:12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9"/>
    </row>
    <row r="26" spans="2:12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9"/>
    </row>
    <row r="27" spans="2:12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9"/>
    </row>
    <row r="28" spans="2:12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9"/>
    </row>
    <row r="29" spans="2:12" ht="26.25">
      <c r="B29" s="238" t="s">
        <v>141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40"/>
    </row>
    <row r="30" spans="2:12" ht="26.25">
      <c r="B30" s="241" t="s">
        <v>175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3"/>
    </row>
    <row r="31" spans="2:12"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9"/>
    </row>
    <row r="32" spans="2:12">
      <c r="B32" s="167"/>
      <c r="C32" s="168"/>
      <c r="D32" s="168"/>
      <c r="E32" s="168"/>
      <c r="F32" s="168"/>
      <c r="G32" s="168"/>
      <c r="H32" s="168"/>
      <c r="I32" s="168"/>
      <c r="J32" s="168"/>
      <c r="K32" s="168"/>
      <c r="L32" s="169"/>
    </row>
    <row r="33" spans="2:12"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2"/>
    </row>
  </sheetData>
  <mergeCells count="4">
    <mergeCell ref="B13:L13"/>
    <mergeCell ref="B15:L15"/>
    <mergeCell ref="B29:L29"/>
    <mergeCell ref="B30:L30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CC0B-9A34-46ED-A82B-0C8495A79E39}">
  <dimension ref="B1:H36"/>
  <sheetViews>
    <sheetView showGridLines="0" tabSelected="1" zoomScaleNormal="100" zoomScaleSheetLayoutView="100" workbookViewId="0">
      <selection activeCell="A2" sqref="A2"/>
    </sheetView>
  </sheetViews>
  <sheetFormatPr defaultColWidth="10.5" defaultRowHeight="21"/>
  <cols>
    <col min="1" max="1" width="3.83203125" style="176" customWidth="1"/>
    <col min="2" max="2" width="17.83203125" style="176" customWidth="1"/>
    <col min="3" max="7" width="12.83203125" style="176" customWidth="1"/>
    <col min="8" max="8" width="18.83203125" style="176" customWidth="1"/>
    <col min="9" max="9" width="3.83203125" style="176" customWidth="1"/>
    <col min="10" max="11" width="10.5" style="176"/>
    <col min="12" max="12" width="14.83203125" style="176" customWidth="1"/>
    <col min="13" max="16384" width="10.5" style="176"/>
  </cols>
  <sheetData>
    <row r="1" spans="2:8">
      <c r="B1" s="175" t="s">
        <v>147</v>
      </c>
    </row>
    <row r="2" spans="2:8">
      <c r="B2" s="176" t="s">
        <v>148</v>
      </c>
    </row>
    <row r="3" spans="2:8">
      <c r="B3" s="176" t="s">
        <v>154</v>
      </c>
    </row>
    <row r="4" spans="2:8">
      <c r="B4" s="176" t="s">
        <v>155</v>
      </c>
    </row>
    <row r="5" spans="2:8">
      <c r="B5" s="176" t="s">
        <v>176</v>
      </c>
    </row>
    <row r="6" spans="2:8">
      <c r="B6" s="177" t="s">
        <v>149</v>
      </c>
      <c r="C6" s="177"/>
      <c r="D6" s="177"/>
      <c r="E6" s="177"/>
      <c r="F6" s="177"/>
      <c r="G6" s="177"/>
      <c r="H6" s="177"/>
    </row>
    <row r="7" spans="2:8" ht="28.9" customHeight="1">
      <c r="B7" s="178"/>
      <c r="C7" s="179" t="s">
        <v>156</v>
      </c>
      <c r="D7" s="180"/>
      <c r="E7" s="180"/>
      <c r="F7" s="180"/>
      <c r="G7" s="180"/>
      <c r="H7" s="181"/>
    </row>
    <row r="8" spans="2:8" ht="28.9" customHeight="1">
      <c r="B8" s="224" t="s">
        <v>76</v>
      </c>
      <c r="C8" s="225"/>
      <c r="D8" s="182" t="s">
        <v>77</v>
      </c>
      <c r="E8" s="183" t="s">
        <v>78</v>
      </c>
      <c r="F8" s="228" t="s">
        <v>79</v>
      </c>
      <c r="G8" s="228"/>
      <c r="H8" s="228"/>
    </row>
    <row r="9" spans="2:8" ht="44.25" customHeight="1">
      <c r="B9" s="226"/>
      <c r="C9" s="227"/>
      <c r="D9" s="184" t="s">
        <v>80</v>
      </c>
      <c r="E9" s="185" t="s">
        <v>119</v>
      </c>
      <c r="F9" s="186" t="s">
        <v>81</v>
      </c>
      <c r="G9" s="186" t="s">
        <v>82</v>
      </c>
      <c r="H9" s="186" t="s">
        <v>0</v>
      </c>
    </row>
    <row r="10" spans="2:8" ht="22.5" customHeight="1">
      <c r="B10" s="229" t="s">
        <v>83</v>
      </c>
      <c r="C10" s="230"/>
      <c r="D10" s="187">
        <v>15</v>
      </c>
      <c r="E10" s="188">
        <v>115.81999999999998</v>
      </c>
      <c r="F10" s="189">
        <v>22185</v>
      </c>
      <c r="G10" s="189">
        <v>29862</v>
      </c>
      <c r="H10" s="189">
        <f t="shared" ref="H10:H12" si="0">SUM(F10:G10)</f>
        <v>52047</v>
      </c>
    </row>
    <row r="11" spans="2:8" ht="22.5" customHeight="1">
      <c r="B11" s="229" t="s">
        <v>84</v>
      </c>
      <c r="C11" s="230"/>
      <c r="D11" s="190">
        <f>+D13-D12-D10</f>
        <v>283</v>
      </c>
      <c r="E11" s="188">
        <f>+E13-E10-E12</f>
        <v>31.389460000000085</v>
      </c>
      <c r="F11" s="189">
        <f t="shared" ref="F11:G11" si="1">+F13-F10-F12</f>
        <v>19243</v>
      </c>
      <c r="G11" s="189">
        <f t="shared" si="1"/>
        <v>142707</v>
      </c>
      <c r="H11" s="189">
        <f t="shared" si="0"/>
        <v>161950</v>
      </c>
    </row>
    <row r="12" spans="2:8" ht="22.5" customHeight="1">
      <c r="B12" s="229" t="s">
        <v>85</v>
      </c>
      <c r="C12" s="230"/>
      <c r="D12" s="187">
        <v>66</v>
      </c>
      <c r="E12" s="187">
        <v>0</v>
      </c>
      <c r="F12" s="189">
        <v>105909</v>
      </c>
      <c r="G12" s="189">
        <v>0</v>
      </c>
      <c r="H12" s="189">
        <f t="shared" si="0"/>
        <v>105909</v>
      </c>
    </row>
    <row r="13" spans="2:8" ht="22.5" customHeight="1">
      <c r="B13" s="222" t="s">
        <v>0</v>
      </c>
      <c r="C13" s="223"/>
      <c r="D13" s="191">
        <v>364</v>
      </c>
      <c r="E13" s="192">
        <v>147.20946000000006</v>
      </c>
      <c r="F13" s="193">
        <v>147337</v>
      </c>
      <c r="G13" s="193">
        <v>172569</v>
      </c>
      <c r="H13" s="193">
        <f>SUM(F13:G13)</f>
        <v>319906</v>
      </c>
    </row>
    <row r="14" spans="2:8" ht="22.5" customHeight="1">
      <c r="B14" s="205"/>
      <c r="C14" s="205"/>
      <c r="D14" s="206" t="s">
        <v>177</v>
      </c>
      <c r="E14" s="207"/>
      <c r="F14" s="208"/>
      <c r="G14" s="208"/>
      <c r="H14" s="196" t="s">
        <v>157</v>
      </c>
    </row>
    <row r="15" spans="2:8" ht="19.5" customHeight="1">
      <c r="B15" s="194" t="s">
        <v>75</v>
      </c>
      <c r="C15" s="194"/>
      <c r="D15" s="195"/>
      <c r="E15" s="195"/>
    </row>
    <row r="16" spans="2:8" ht="21" customHeight="1">
      <c r="B16" s="176" t="s">
        <v>158</v>
      </c>
    </row>
    <row r="17" spans="2:8" ht="22.5" customHeight="1">
      <c r="B17" s="176" t="s">
        <v>159</v>
      </c>
    </row>
    <row r="18" spans="2:8">
      <c r="B18" s="176" t="s">
        <v>160</v>
      </c>
    </row>
    <row r="19" spans="2:8" ht="11.25" customHeight="1"/>
    <row r="20" spans="2:8">
      <c r="B20" s="231" t="s">
        <v>150</v>
      </c>
      <c r="C20" s="231"/>
      <c r="D20" s="231"/>
      <c r="E20" s="231"/>
      <c r="F20" s="231"/>
      <c r="G20" s="231"/>
      <c r="H20" s="231"/>
    </row>
    <row r="21" spans="2:8">
      <c r="B21" s="231" t="s">
        <v>151</v>
      </c>
      <c r="C21" s="232">
        <v>2562</v>
      </c>
      <c r="D21" s="232"/>
      <c r="E21" s="232">
        <v>2563</v>
      </c>
      <c r="F21" s="232"/>
      <c r="G21" s="232">
        <v>2564</v>
      </c>
      <c r="H21" s="232"/>
    </row>
    <row r="22" spans="2:8">
      <c r="B22" s="231"/>
      <c r="C22" s="197" t="s">
        <v>152</v>
      </c>
      <c r="D22" s="198" t="s">
        <v>153</v>
      </c>
      <c r="E22" s="197" t="s">
        <v>152</v>
      </c>
      <c r="F22" s="233" t="s">
        <v>153</v>
      </c>
      <c r="G22" s="197" t="s">
        <v>152</v>
      </c>
      <c r="H22" s="233" t="s">
        <v>153</v>
      </c>
    </row>
    <row r="23" spans="2:8">
      <c r="B23" s="231"/>
      <c r="C23" s="199" t="s">
        <v>119</v>
      </c>
      <c r="D23" s="200"/>
      <c r="E23" s="199" t="s">
        <v>119</v>
      </c>
      <c r="F23" s="234"/>
      <c r="G23" s="199" t="s">
        <v>119</v>
      </c>
      <c r="H23" s="234"/>
    </row>
    <row r="24" spans="2:8">
      <c r="B24" s="201" t="s">
        <v>161</v>
      </c>
      <c r="C24" s="202">
        <v>79.151229000000001</v>
      </c>
      <c r="D24" s="203">
        <f>+C24/115.82*100</f>
        <v>68.339862718010707</v>
      </c>
      <c r="E24" s="202">
        <v>53.305</v>
      </c>
      <c r="F24" s="203">
        <f>+E24/115.82*100</f>
        <v>46.024002762907962</v>
      </c>
      <c r="G24" s="202">
        <v>103.035544</v>
      </c>
      <c r="H24" s="203">
        <f>+G24/115.82*100</f>
        <v>88.961788982904508</v>
      </c>
    </row>
    <row r="25" spans="2:8">
      <c r="B25" s="201" t="s">
        <v>162</v>
      </c>
      <c r="C25" s="202">
        <v>73.270598000000007</v>
      </c>
      <c r="D25" s="203">
        <f t="shared" ref="D25:D35" si="2">+C25/115.82*100</f>
        <v>63.262474529442244</v>
      </c>
      <c r="E25" s="202">
        <v>47.927365000000002</v>
      </c>
      <c r="F25" s="203">
        <f t="shared" ref="F25:F35" si="3">+E25/115.82*100</f>
        <v>41.380905715765849</v>
      </c>
      <c r="G25" s="202">
        <v>97.741039999999998</v>
      </c>
      <c r="H25" s="203">
        <f t="shared" ref="H25:H35" si="4">+G25/115.82*100</f>
        <v>84.390467967535827</v>
      </c>
    </row>
    <row r="26" spans="2:8">
      <c r="B26" s="201" t="s">
        <v>163</v>
      </c>
      <c r="C26" s="202">
        <v>68.959895000000003</v>
      </c>
      <c r="D26" s="203">
        <f t="shared" si="2"/>
        <v>59.540575893628045</v>
      </c>
      <c r="E26" s="202">
        <v>43.336134000000001</v>
      </c>
      <c r="F26" s="203">
        <f t="shared" si="3"/>
        <v>37.416796753583149</v>
      </c>
      <c r="G26" s="202">
        <v>93.019471999999993</v>
      </c>
      <c r="H26" s="203">
        <f t="shared" si="4"/>
        <v>80.313824900707999</v>
      </c>
    </row>
    <row r="27" spans="2:8">
      <c r="B27" s="201" t="s">
        <v>164</v>
      </c>
      <c r="C27" s="202">
        <v>62.005910999999998</v>
      </c>
      <c r="D27" s="203">
        <f t="shared" si="2"/>
        <v>53.536445346226898</v>
      </c>
      <c r="E27" s="202">
        <v>42.661481000000002</v>
      </c>
      <c r="F27" s="203">
        <f t="shared" si="3"/>
        <v>36.834295458470045</v>
      </c>
      <c r="G27" s="202">
        <v>87.350947000000005</v>
      </c>
      <c r="H27" s="203">
        <f t="shared" si="4"/>
        <v>75.419570885857382</v>
      </c>
    </row>
    <row r="28" spans="2:8">
      <c r="B28" s="201" t="s">
        <v>165</v>
      </c>
      <c r="C28" s="202">
        <v>55.284655000000001</v>
      </c>
      <c r="D28" s="203">
        <f t="shared" si="2"/>
        <v>47.733254187532381</v>
      </c>
      <c r="E28" s="202">
        <v>39.690016999999997</v>
      </c>
      <c r="F28" s="203">
        <f t="shared" si="3"/>
        <v>34.268707477119669</v>
      </c>
      <c r="G28" s="202">
        <v>89.221517000000006</v>
      </c>
      <c r="H28" s="203">
        <f t="shared" si="4"/>
        <v>77.034637368330166</v>
      </c>
    </row>
    <row r="29" spans="2:8">
      <c r="B29" s="201" t="s">
        <v>166</v>
      </c>
      <c r="C29" s="202">
        <v>54.066195999999998</v>
      </c>
      <c r="D29" s="203">
        <f t="shared" si="2"/>
        <v>46.68122604040753</v>
      </c>
      <c r="E29" s="202">
        <v>34.340544000000001</v>
      </c>
      <c r="F29" s="203">
        <f t="shared" si="3"/>
        <v>29.64992574684856</v>
      </c>
      <c r="G29" s="202">
        <v>87.581999999999994</v>
      </c>
      <c r="H29" s="203">
        <f t="shared" si="4"/>
        <v>75.619064064928338</v>
      </c>
    </row>
    <row r="30" spans="2:8">
      <c r="B30" s="201" t="s">
        <v>167</v>
      </c>
      <c r="C30" s="202">
        <v>52.751237000000003</v>
      </c>
      <c r="D30" s="203">
        <f t="shared" si="2"/>
        <v>45.545878950094981</v>
      </c>
      <c r="E30" s="202">
        <v>49.423999999999999</v>
      </c>
      <c r="F30" s="203">
        <f t="shared" si="3"/>
        <v>42.673113451908137</v>
      </c>
      <c r="G30" s="202">
        <v>90.340999999999994</v>
      </c>
      <c r="H30" s="203">
        <f t="shared" si="4"/>
        <v>78.001208772232772</v>
      </c>
    </row>
    <row r="31" spans="2:8">
      <c r="B31" s="201" t="s">
        <v>168</v>
      </c>
      <c r="C31" s="202">
        <v>52.419181000000002</v>
      </c>
      <c r="D31" s="203">
        <f t="shared" si="2"/>
        <v>45.25917889829045</v>
      </c>
      <c r="E31" s="202">
        <v>53.691000000000003</v>
      </c>
      <c r="F31" s="203">
        <f t="shared" si="3"/>
        <v>46.357278535658786</v>
      </c>
      <c r="G31" s="202">
        <v>93.167000000000002</v>
      </c>
      <c r="H31" s="203">
        <f t="shared" si="4"/>
        <v>80.441201864962878</v>
      </c>
    </row>
    <row r="32" spans="2:8">
      <c r="B32" s="201" t="s">
        <v>169</v>
      </c>
      <c r="C32" s="202">
        <v>69.229481000000007</v>
      </c>
      <c r="D32" s="203">
        <f t="shared" si="2"/>
        <v>59.773338801588679</v>
      </c>
      <c r="E32" s="202">
        <v>66.694000000000003</v>
      </c>
      <c r="F32" s="203">
        <f t="shared" si="3"/>
        <v>57.584182351925406</v>
      </c>
      <c r="G32" s="202">
        <v>86.417000000000002</v>
      </c>
      <c r="H32" s="203">
        <f t="shared" si="4"/>
        <v>74.613192885512007</v>
      </c>
    </row>
    <row r="33" spans="2:8">
      <c r="B33" s="201" t="s">
        <v>170</v>
      </c>
      <c r="C33" s="202">
        <v>66.971068000000002</v>
      </c>
      <c r="D33" s="203">
        <f t="shared" si="2"/>
        <v>57.823405284061479</v>
      </c>
      <c r="E33" s="202">
        <v>99.591999999999999</v>
      </c>
      <c r="F33" s="203">
        <f t="shared" si="3"/>
        <v>85.988603004662409</v>
      </c>
      <c r="G33" s="202">
        <v>115.081</v>
      </c>
      <c r="H33" s="203">
        <f t="shared" si="4"/>
        <v>99.361940942842352</v>
      </c>
    </row>
    <row r="34" spans="2:8">
      <c r="B34" s="201" t="s">
        <v>171</v>
      </c>
      <c r="C34" s="202">
        <v>63.518695000000001</v>
      </c>
      <c r="D34" s="203">
        <f t="shared" si="2"/>
        <v>54.84259627007426</v>
      </c>
      <c r="E34" s="202">
        <v>106</v>
      </c>
      <c r="F34" s="203">
        <f t="shared" si="3"/>
        <v>91.521326195821104</v>
      </c>
      <c r="G34" s="202">
        <v>113.893</v>
      </c>
      <c r="H34" s="203">
        <f t="shared" si="4"/>
        <v>98.336211362458997</v>
      </c>
    </row>
    <row r="35" spans="2:8">
      <c r="B35" s="201" t="s">
        <v>172</v>
      </c>
      <c r="C35" s="202">
        <v>58.527289000000003</v>
      </c>
      <c r="D35" s="203">
        <f t="shared" si="2"/>
        <v>50.532972716283894</v>
      </c>
      <c r="E35" s="202">
        <v>105.85</v>
      </c>
      <c r="F35" s="203">
        <f t="shared" si="3"/>
        <v>91.391814885166639</v>
      </c>
      <c r="G35" s="202">
        <v>112.282</v>
      </c>
      <c r="H35" s="203">
        <f t="shared" si="4"/>
        <v>96.945259886030044</v>
      </c>
    </row>
    <row r="36" spans="2:8">
      <c r="B36" s="204" t="s">
        <v>173</v>
      </c>
    </row>
  </sheetData>
  <mergeCells count="13">
    <mergeCell ref="B20:H20"/>
    <mergeCell ref="B21:B23"/>
    <mergeCell ref="C21:D21"/>
    <mergeCell ref="E21:F21"/>
    <mergeCell ref="G21:H21"/>
    <mergeCell ref="F22:F23"/>
    <mergeCell ref="H22:H23"/>
    <mergeCell ref="B13:C13"/>
    <mergeCell ref="B8:C9"/>
    <mergeCell ref="F8:H8"/>
    <mergeCell ref="B10:C10"/>
    <mergeCell ref="B11:C11"/>
    <mergeCell ref="B12:C12"/>
  </mergeCells>
  <printOptions horizontalCentered="1"/>
  <pageMargins left="0.25" right="0.25" top="0.75" bottom="0.75" header="0.3" footer="0.3"/>
  <pageSetup paperSize="9" scale="9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6504-DC94-45EA-B655-C1F12FDA5898}">
  <dimension ref="A1"/>
  <sheetViews>
    <sheetView topLeftCell="A7" workbookViewId="0">
      <selection activeCell="F37" sqref="F37"/>
    </sheetView>
  </sheetViews>
  <sheetFormatPr defaultRowHeight="21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53"/>
  <sheetViews>
    <sheetView topLeftCell="A25" zoomScaleNormal="100" zoomScaleSheetLayoutView="100" workbookViewId="0">
      <selection activeCell="A2" sqref="A2:A3"/>
    </sheetView>
  </sheetViews>
  <sheetFormatPr defaultColWidth="9" defaultRowHeight="21"/>
  <cols>
    <col min="1" max="1" width="7.1640625" style="56" customWidth="1"/>
    <col min="2" max="2" width="9.6640625" style="58" customWidth="1"/>
    <col min="3" max="3" width="17" style="58" customWidth="1"/>
    <col min="4" max="4" width="12.1640625" style="58" customWidth="1"/>
    <col min="5" max="5" width="9.5" style="58" customWidth="1"/>
    <col min="6" max="6" width="9.33203125" style="58" customWidth="1"/>
    <col min="7" max="7" width="10.33203125" style="58" customWidth="1"/>
    <col min="8" max="8" width="14.83203125" style="58" customWidth="1"/>
    <col min="9" max="9" width="12.6640625" style="58" customWidth="1"/>
    <col min="10" max="10" width="9.6640625" style="58" customWidth="1"/>
    <col min="11" max="11" width="11" style="58" customWidth="1"/>
    <col min="12" max="16384" width="9" style="58"/>
  </cols>
  <sheetData>
    <row r="1" spans="1:10" ht="27.6" customHeight="1">
      <c r="B1" s="57" t="s">
        <v>89</v>
      </c>
    </row>
    <row r="2" spans="1:10" s="59" customFormat="1" ht="34.9" customHeight="1">
      <c r="A2" s="212" t="s">
        <v>56</v>
      </c>
      <c r="B2" s="212" t="s">
        <v>57</v>
      </c>
      <c r="C2" s="212" t="s">
        <v>16</v>
      </c>
      <c r="D2" s="213" t="s">
        <v>58</v>
      </c>
      <c r="E2" s="209" t="s">
        <v>59</v>
      </c>
      <c r="F2" s="210"/>
      <c r="G2" s="211"/>
      <c r="H2" s="209" t="s">
        <v>86</v>
      </c>
      <c r="I2" s="210"/>
      <c r="J2" s="211"/>
    </row>
    <row r="3" spans="1:10" s="59" customFormat="1" ht="102" customHeight="1">
      <c r="A3" s="212"/>
      <c r="B3" s="212"/>
      <c r="C3" s="212"/>
      <c r="D3" s="214"/>
      <c r="E3" s="60" t="s">
        <v>61</v>
      </c>
      <c r="F3" s="60" t="s">
        <v>62</v>
      </c>
      <c r="G3" s="60" t="s">
        <v>63</v>
      </c>
      <c r="H3" s="60" t="s">
        <v>87</v>
      </c>
      <c r="I3" s="60" t="s">
        <v>88</v>
      </c>
      <c r="J3" s="60" t="s">
        <v>64</v>
      </c>
    </row>
    <row r="4" spans="1:10">
      <c r="A4" s="62">
        <v>1</v>
      </c>
      <c r="B4" s="63" t="s">
        <v>32</v>
      </c>
      <c r="C4" s="63" t="s">
        <v>67</v>
      </c>
      <c r="D4" s="64">
        <v>216.35249999999999</v>
      </c>
      <c r="E4" s="63">
        <v>24</v>
      </c>
      <c r="F4" s="95">
        <v>5.7039999999999997</v>
      </c>
      <c r="G4" s="65">
        <f>+F4/D4*100</f>
        <v>2.6364382200344343</v>
      </c>
      <c r="H4" s="66">
        <v>48752</v>
      </c>
      <c r="I4" s="67">
        <v>3147</v>
      </c>
      <c r="J4" s="64">
        <f>+I4/H4*100</f>
        <v>6.4551197899573349</v>
      </c>
    </row>
    <row r="5" spans="1:10">
      <c r="A5" s="68">
        <v>2</v>
      </c>
      <c r="B5" s="69" t="s">
        <v>68</v>
      </c>
      <c r="C5" s="70" t="s">
        <v>47</v>
      </c>
      <c r="D5" s="71">
        <v>351.40560000000005</v>
      </c>
      <c r="E5" s="70">
        <v>21</v>
      </c>
      <c r="F5" s="96">
        <v>10.523999999999999</v>
      </c>
      <c r="G5" s="72">
        <f t="shared" ref="G5:G16" si="0">+F5/D5*100</f>
        <v>2.9948299059548278</v>
      </c>
      <c r="H5" s="73">
        <v>61644</v>
      </c>
      <c r="I5" s="74">
        <v>3561</v>
      </c>
      <c r="J5" s="71">
        <f t="shared" ref="J5:J16" si="1">+I5/H5*100</f>
        <v>5.7767179287521895</v>
      </c>
    </row>
    <row r="6" spans="1:10">
      <c r="A6" s="68">
        <v>3</v>
      </c>
      <c r="B6" s="69" t="s">
        <v>68</v>
      </c>
      <c r="C6" s="70" t="s">
        <v>48</v>
      </c>
      <c r="D6" s="71">
        <v>313.62239999999997</v>
      </c>
      <c r="E6" s="70">
        <v>10</v>
      </c>
      <c r="F6" s="96">
        <v>1.3009999999999999</v>
      </c>
      <c r="G6" s="72">
        <f t="shared" si="0"/>
        <v>0.41483006315875398</v>
      </c>
      <c r="H6" s="73">
        <v>119914</v>
      </c>
      <c r="I6" s="74">
        <v>1000</v>
      </c>
      <c r="J6" s="71">
        <f t="shared" si="1"/>
        <v>0.83393098387177478</v>
      </c>
    </row>
    <row r="7" spans="1:10">
      <c r="A7" s="68">
        <v>4</v>
      </c>
      <c r="B7" s="69" t="s">
        <v>68</v>
      </c>
      <c r="C7" s="70" t="s">
        <v>69</v>
      </c>
      <c r="D7" s="71">
        <v>182.2457</v>
      </c>
      <c r="E7" s="70">
        <v>36</v>
      </c>
      <c r="F7" s="96">
        <v>2.8610000000000002</v>
      </c>
      <c r="G7" s="72">
        <f t="shared" si="0"/>
        <v>1.5698587127158559</v>
      </c>
      <c r="H7" s="73">
        <v>84800</v>
      </c>
      <c r="I7" s="74">
        <v>21681</v>
      </c>
      <c r="J7" s="71">
        <f t="shared" si="1"/>
        <v>25.567216981132074</v>
      </c>
    </row>
    <row r="8" spans="1:10">
      <c r="A8" s="68">
        <v>5</v>
      </c>
      <c r="B8" s="69" t="s">
        <v>68</v>
      </c>
      <c r="C8" s="70" t="s">
        <v>70</v>
      </c>
      <c r="D8" s="71">
        <v>1386.34</v>
      </c>
      <c r="E8" s="70">
        <v>189</v>
      </c>
      <c r="F8" s="96">
        <v>85.847999999999999</v>
      </c>
      <c r="G8" s="72">
        <f t="shared" si="0"/>
        <v>6.19242032978923</v>
      </c>
      <c r="H8" s="73">
        <v>1377041</v>
      </c>
      <c r="I8" s="74">
        <v>84921</v>
      </c>
      <c r="J8" s="71">
        <f t="shared" si="1"/>
        <v>6.1669187772913077</v>
      </c>
    </row>
    <row r="9" spans="1:10">
      <c r="A9" s="68">
        <v>6</v>
      </c>
      <c r="B9" s="69" t="s">
        <v>68</v>
      </c>
      <c r="C9" s="70" t="s">
        <v>71</v>
      </c>
      <c r="D9" s="71">
        <v>720</v>
      </c>
      <c r="E9" s="70">
        <v>39</v>
      </c>
      <c r="F9" s="96">
        <v>4.6450000000000005</v>
      </c>
      <c r="G9" s="72">
        <f>+F9/D9*100</f>
        <v>0.64513888888888893</v>
      </c>
      <c r="H9" s="73">
        <v>275708</v>
      </c>
      <c r="I9" s="74">
        <v>13276</v>
      </c>
      <c r="J9" s="71">
        <f t="shared" si="1"/>
        <v>4.8152393111552803</v>
      </c>
    </row>
    <row r="10" spans="1:10">
      <c r="A10" s="68">
        <v>7</v>
      </c>
      <c r="B10" s="69" t="s">
        <v>68</v>
      </c>
      <c r="C10" s="70" t="s">
        <v>49</v>
      </c>
      <c r="D10" s="71">
        <v>35.262500000000003</v>
      </c>
      <c r="E10" s="70">
        <v>0</v>
      </c>
      <c r="F10" s="96">
        <v>0</v>
      </c>
      <c r="G10" s="72">
        <f t="shared" si="0"/>
        <v>0</v>
      </c>
      <c r="H10" s="73">
        <v>11027</v>
      </c>
      <c r="I10" s="74">
        <v>0</v>
      </c>
      <c r="J10" s="71">
        <f t="shared" si="1"/>
        <v>0</v>
      </c>
    </row>
    <row r="11" spans="1:10">
      <c r="A11" s="68">
        <v>8</v>
      </c>
      <c r="B11" s="70" t="s">
        <v>40</v>
      </c>
      <c r="C11" s="70" t="s">
        <v>50</v>
      </c>
      <c r="D11" s="71">
        <v>54.927599999999998</v>
      </c>
      <c r="E11" s="70">
        <v>10</v>
      </c>
      <c r="F11" s="96">
        <v>29.917999999999999</v>
      </c>
      <c r="G11" s="72">
        <f t="shared" si="0"/>
        <v>54.468063414385483</v>
      </c>
      <c r="H11" s="73">
        <v>121721</v>
      </c>
      <c r="I11" s="74">
        <v>10927</v>
      </c>
      <c r="J11" s="71">
        <f t="shared" si="1"/>
        <v>8.9770869447342694</v>
      </c>
    </row>
    <row r="12" spans="1:10">
      <c r="A12" s="68">
        <v>9</v>
      </c>
      <c r="B12" s="69" t="s">
        <v>68</v>
      </c>
      <c r="C12" s="70" t="s">
        <v>51</v>
      </c>
      <c r="D12" s="71">
        <v>104.54990000000001</v>
      </c>
      <c r="E12" s="70">
        <v>20</v>
      </c>
      <c r="F12" s="96">
        <v>1.0669999999999999</v>
      </c>
      <c r="G12" s="72">
        <f t="shared" si="0"/>
        <v>1.0205652994407455</v>
      </c>
      <c r="H12" s="73">
        <v>256634</v>
      </c>
      <c r="I12" s="74">
        <v>3400</v>
      </c>
      <c r="J12" s="71">
        <f t="shared" si="1"/>
        <v>1.3248439411769291</v>
      </c>
    </row>
    <row r="13" spans="1:10">
      <c r="A13" s="68">
        <v>10</v>
      </c>
      <c r="B13" s="69" t="s">
        <v>68</v>
      </c>
      <c r="C13" s="70" t="s">
        <v>72</v>
      </c>
      <c r="D13" s="71">
        <v>206.57</v>
      </c>
      <c r="E13" s="70">
        <v>13</v>
      </c>
      <c r="F13" s="96">
        <v>5.2400000000000011</v>
      </c>
      <c r="G13" s="72">
        <f t="shared" si="0"/>
        <v>2.5366703780800703</v>
      </c>
      <c r="H13" s="73">
        <v>234130</v>
      </c>
      <c r="I13" s="74">
        <v>5424</v>
      </c>
      <c r="J13" s="71">
        <f t="shared" si="1"/>
        <v>2.3166616836800067</v>
      </c>
    </row>
    <row r="14" spans="1:10">
      <c r="A14" s="68">
        <v>11</v>
      </c>
      <c r="B14" s="70" t="s">
        <v>73</v>
      </c>
      <c r="C14" s="70" t="s">
        <v>52</v>
      </c>
      <c r="D14" s="71">
        <v>33.051200000000001</v>
      </c>
      <c r="E14" s="70">
        <v>0</v>
      </c>
      <c r="F14" s="96">
        <v>0</v>
      </c>
      <c r="G14" s="72">
        <f t="shared" si="0"/>
        <v>0</v>
      </c>
      <c r="H14" s="73">
        <v>7916</v>
      </c>
      <c r="I14" s="74">
        <v>0</v>
      </c>
      <c r="J14" s="71">
        <f t="shared" si="1"/>
        <v>0</v>
      </c>
    </row>
    <row r="15" spans="1:10">
      <c r="A15" s="75">
        <v>12</v>
      </c>
      <c r="B15" s="76" t="s">
        <v>68</v>
      </c>
      <c r="C15" s="77" t="s">
        <v>74</v>
      </c>
      <c r="D15" s="78">
        <v>145.75469999999999</v>
      </c>
      <c r="E15" s="70">
        <v>2</v>
      </c>
      <c r="F15" s="96">
        <v>0.10199999999999999</v>
      </c>
      <c r="G15" s="72">
        <f t="shared" si="0"/>
        <v>6.9980590677350366E-2</v>
      </c>
      <c r="H15" s="73">
        <v>14830</v>
      </c>
      <c r="I15" s="74">
        <v>0</v>
      </c>
      <c r="J15" s="71">
        <f t="shared" si="1"/>
        <v>0</v>
      </c>
    </row>
    <row r="16" spans="1:10" ht="24" customHeight="1">
      <c r="A16" s="218" t="s">
        <v>0</v>
      </c>
      <c r="B16" s="218"/>
      <c r="C16" s="218"/>
      <c r="D16" s="83">
        <f>SUM(D4:D15)</f>
        <v>3750.0820999999996</v>
      </c>
      <c r="E16" s="83">
        <f t="shared" ref="E16:I16" si="2">SUM(E4:E15)</f>
        <v>364</v>
      </c>
      <c r="F16" s="111">
        <f t="shared" si="2"/>
        <v>147.21</v>
      </c>
      <c r="G16" s="174">
        <f t="shared" si="0"/>
        <v>3.9255140574122369</v>
      </c>
      <c r="H16" s="83">
        <f t="shared" si="2"/>
        <v>2614117</v>
      </c>
      <c r="I16" s="83">
        <f t="shared" si="2"/>
        <v>147337</v>
      </c>
      <c r="J16" s="111">
        <f t="shared" si="1"/>
        <v>5.6362052654873516</v>
      </c>
    </row>
    <row r="17" spans="1:8">
      <c r="A17" s="79" t="s">
        <v>75</v>
      </c>
      <c r="B17" s="79"/>
      <c r="D17" s="80"/>
    </row>
    <row r="18" spans="1:8" s="81" customFormat="1">
      <c r="B18" s="80" t="s">
        <v>93</v>
      </c>
    </row>
    <row r="19" spans="1:8" s="82" customFormat="1">
      <c r="B19" s="81" t="s">
        <v>92</v>
      </c>
    </row>
    <row r="20" spans="1:8" s="82" customFormat="1">
      <c r="B20" s="81" t="s">
        <v>94</v>
      </c>
    </row>
    <row r="21" spans="1:8" s="82" customFormat="1">
      <c r="B21" s="82" t="s">
        <v>97</v>
      </c>
    </row>
    <row r="22" spans="1:8" s="82" customFormat="1">
      <c r="B22" s="58" t="s">
        <v>95</v>
      </c>
    </row>
    <row r="23" spans="1:8" s="82" customFormat="1"/>
    <row r="24" spans="1:8" s="82" customFormat="1" ht="36.6" customHeight="1">
      <c r="A24" s="56"/>
      <c r="B24" s="57" t="s">
        <v>103</v>
      </c>
      <c r="C24" s="58"/>
    </row>
    <row r="25" spans="1:8" s="82" customFormat="1" ht="24.6" customHeight="1">
      <c r="A25" s="212" t="s">
        <v>56</v>
      </c>
      <c r="B25" s="212" t="s">
        <v>57</v>
      </c>
      <c r="C25" s="212" t="s">
        <v>16</v>
      </c>
      <c r="D25" s="212" t="s">
        <v>60</v>
      </c>
      <c r="E25" s="212"/>
      <c r="F25" s="212"/>
      <c r="G25" s="212"/>
      <c r="H25" s="212"/>
    </row>
    <row r="26" spans="1:8" s="82" customFormat="1" ht="42">
      <c r="A26" s="212"/>
      <c r="B26" s="212"/>
      <c r="C26" s="212"/>
      <c r="D26" s="61" t="s">
        <v>65</v>
      </c>
      <c r="E26" s="61" t="s">
        <v>66</v>
      </c>
      <c r="F26" s="61" t="s">
        <v>53</v>
      </c>
      <c r="G26" s="61" t="s">
        <v>90</v>
      </c>
      <c r="H26" s="61" t="s">
        <v>0</v>
      </c>
    </row>
    <row r="27" spans="1:8" s="82" customFormat="1">
      <c r="A27" s="62">
        <v>1</v>
      </c>
      <c r="B27" s="63" t="s">
        <v>32</v>
      </c>
      <c r="C27" s="63" t="s">
        <v>67</v>
      </c>
      <c r="D27" s="95">
        <v>8.1268944348107315</v>
      </c>
      <c r="E27" s="95">
        <v>0.88337300000000007</v>
      </c>
      <c r="F27" s="63">
        <v>0</v>
      </c>
      <c r="G27" s="95">
        <v>1.7432399999999999</v>
      </c>
      <c r="H27" s="95">
        <f>SUM(D27:G27)</f>
        <v>10.753507434810732</v>
      </c>
    </row>
    <row r="28" spans="1:8" s="81" customFormat="1">
      <c r="A28" s="68">
        <v>2</v>
      </c>
      <c r="B28" s="69" t="s">
        <v>68</v>
      </c>
      <c r="C28" s="70" t="s">
        <v>47</v>
      </c>
      <c r="D28" s="96">
        <v>17.594179405722638</v>
      </c>
      <c r="E28" s="96">
        <v>1.9184399999999999</v>
      </c>
      <c r="F28" s="70">
        <v>0</v>
      </c>
      <c r="G28" s="96">
        <v>3.1087488000000003</v>
      </c>
      <c r="H28" s="96">
        <f t="shared" ref="H28:H38" si="3">SUM(D28:G28)</f>
        <v>22.621368205722639</v>
      </c>
    </row>
    <row r="29" spans="1:8" s="81" customFormat="1">
      <c r="A29" s="68">
        <v>3</v>
      </c>
      <c r="B29" s="69" t="s">
        <v>68</v>
      </c>
      <c r="C29" s="70" t="s">
        <v>48</v>
      </c>
      <c r="D29" s="96">
        <v>26.630943940915071</v>
      </c>
      <c r="E29" s="96">
        <v>2.0974360000000001</v>
      </c>
      <c r="F29" s="70">
        <v>0</v>
      </c>
      <c r="G29" s="96">
        <v>3.0232511999999998</v>
      </c>
      <c r="H29" s="96">
        <f t="shared" si="3"/>
        <v>31.75163114091507</v>
      </c>
    </row>
    <row r="30" spans="1:8" s="81" customFormat="1">
      <c r="A30" s="68">
        <v>4</v>
      </c>
      <c r="B30" s="69" t="s">
        <v>68</v>
      </c>
      <c r="C30" s="70" t="s">
        <v>69</v>
      </c>
      <c r="D30" s="96">
        <v>19.351233580756507</v>
      </c>
      <c r="E30" s="96">
        <v>2.3682660000000002</v>
      </c>
      <c r="F30" s="70">
        <v>1.1841330000000001</v>
      </c>
      <c r="G30" s="96">
        <v>2.8638191999999996</v>
      </c>
      <c r="H30" s="96">
        <f t="shared" si="3"/>
        <v>25.767451780756502</v>
      </c>
    </row>
    <row r="31" spans="1:8" s="81" customFormat="1">
      <c r="A31" s="68">
        <v>5</v>
      </c>
      <c r="B31" s="69" t="s">
        <v>68</v>
      </c>
      <c r="C31" s="70" t="s">
        <v>70</v>
      </c>
      <c r="D31" s="96">
        <v>486.76715029202165</v>
      </c>
      <c r="E31" s="96">
        <v>24.9222</v>
      </c>
      <c r="F31" s="70">
        <v>12.4611</v>
      </c>
      <c r="G31" s="96">
        <v>13.636166399999999</v>
      </c>
      <c r="H31" s="96">
        <f t="shared" si="3"/>
        <v>537.78661669202165</v>
      </c>
    </row>
    <row r="32" spans="1:8" s="81" customFormat="1">
      <c r="A32" s="68">
        <v>6</v>
      </c>
      <c r="B32" s="69" t="s">
        <v>68</v>
      </c>
      <c r="C32" s="70" t="s">
        <v>71</v>
      </c>
      <c r="D32" s="96">
        <v>45.35498963383322</v>
      </c>
      <c r="E32" s="96">
        <v>6.5643060000000011</v>
      </c>
      <c r="F32" s="70">
        <v>3.2821530000000005</v>
      </c>
      <c r="G32" s="96">
        <v>7.7343792000000011</v>
      </c>
      <c r="H32" s="96">
        <f t="shared" si="3"/>
        <v>62.935827833833223</v>
      </c>
    </row>
    <row r="33" spans="1:9" s="81" customFormat="1">
      <c r="A33" s="68">
        <v>7</v>
      </c>
      <c r="B33" s="69" t="s">
        <v>68</v>
      </c>
      <c r="C33" s="70" t="s">
        <v>49</v>
      </c>
      <c r="D33" s="96">
        <v>2.0825815501945537</v>
      </c>
      <c r="E33" s="96">
        <v>0.43632100000000007</v>
      </c>
      <c r="F33" s="70">
        <v>0</v>
      </c>
      <c r="G33" s="96">
        <v>0.51400175999999997</v>
      </c>
      <c r="H33" s="96">
        <f t="shared" si="3"/>
        <v>3.0329043101945539</v>
      </c>
    </row>
    <row r="34" spans="1:9" s="81" customFormat="1">
      <c r="A34" s="68">
        <v>8</v>
      </c>
      <c r="B34" s="70" t="s">
        <v>40</v>
      </c>
      <c r="C34" s="70" t="s">
        <v>50</v>
      </c>
      <c r="D34" s="96">
        <v>16.631814364678249</v>
      </c>
      <c r="E34" s="96">
        <v>0.68006800000000001</v>
      </c>
      <c r="F34" s="70">
        <v>0.340034</v>
      </c>
      <c r="G34" s="96">
        <v>0.81559104000000004</v>
      </c>
      <c r="H34" s="96">
        <f t="shared" si="3"/>
        <v>18.467507404678248</v>
      </c>
    </row>
    <row r="35" spans="1:9">
      <c r="A35" s="68">
        <v>9</v>
      </c>
      <c r="B35" s="69" t="s">
        <v>68</v>
      </c>
      <c r="C35" s="70" t="s">
        <v>51</v>
      </c>
      <c r="D35" s="96">
        <v>148.20552940780681</v>
      </c>
      <c r="E35" s="96">
        <v>3.6064920000000003</v>
      </c>
      <c r="F35" s="70">
        <v>1.8032460000000001</v>
      </c>
      <c r="G35" s="96">
        <v>1.8068726400000001</v>
      </c>
      <c r="H35" s="96">
        <f t="shared" si="3"/>
        <v>155.42214004780681</v>
      </c>
    </row>
    <row r="36" spans="1:9">
      <c r="A36" s="68">
        <v>10</v>
      </c>
      <c r="B36" s="69" t="s">
        <v>68</v>
      </c>
      <c r="C36" s="70" t="s">
        <v>72</v>
      </c>
      <c r="D36" s="96">
        <v>136.44436370596935</v>
      </c>
      <c r="E36" s="96">
        <v>2.3878300000000001</v>
      </c>
      <c r="F36" s="70">
        <v>1.1939150000000001</v>
      </c>
      <c r="G36" s="96">
        <v>2.7327345599999999</v>
      </c>
      <c r="H36" s="96">
        <f t="shared" si="3"/>
        <v>142.75884326596938</v>
      </c>
    </row>
    <row r="37" spans="1:9">
      <c r="A37" s="68">
        <v>11</v>
      </c>
      <c r="B37" s="70" t="s">
        <v>73</v>
      </c>
      <c r="C37" s="70" t="s">
        <v>52</v>
      </c>
      <c r="D37" s="96">
        <v>1.5389526119359922</v>
      </c>
      <c r="E37" s="96">
        <v>0.23111800000000002</v>
      </c>
      <c r="F37" s="70">
        <v>0</v>
      </c>
      <c r="G37" s="96">
        <v>0.44423711999999999</v>
      </c>
      <c r="H37" s="96">
        <f t="shared" si="3"/>
        <v>2.2143077319359921</v>
      </c>
    </row>
    <row r="38" spans="1:9">
      <c r="A38" s="75">
        <v>12</v>
      </c>
      <c r="B38" s="76" t="s">
        <v>68</v>
      </c>
      <c r="C38" s="77" t="s">
        <v>74</v>
      </c>
      <c r="D38" s="96">
        <v>3.0138193555644066</v>
      </c>
      <c r="E38" s="96">
        <v>0.83657999999999999</v>
      </c>
      <c r="F38" s="70">
        <v>0</v>
      </c>
      <c r="G38" s="96">
        <v>1.60875648</v>
      </c>
      <c r="H38" s="96">
        <f t="shared" si="3"/>
        <v>5.459155835564407</v>
      </c>
    </row>
    <row r="39" spans="1:9">
      <c r="A39" s="218" t="s">
        <v>0</v>
      </c>
      <c r="B39" s="218"/>
      <c r="C39" s="218"/>
      <c r="D39" s="111">
        <f>SUM(D27:D38)</f>
        <v>911.74245228420909</v>
      </c>
      <c r="E39" s="111">
        <f>SUM(E27:E38)</f>
        <v>46.932430000000004</v>
      </c>
      <c r="F39" s="111">
        <f>SUM(F27:F38)</f>
        <v>20.264581000000003</v>
      </c>
      <c r="G39" s="111">
        <f>SUM(G27:G38)</f>
        <v>40.031798399999992</v>
      </c>
      <c r="H39" s="111">
        <f>SUM(H27:H38)</f>
        <v>1018.9712616842091</v>
      </c>
    </row>
    <row r="40" spans="1:9" ht="33" customHeight="1">
      <c r="A40" s="110" t="s">
        <v>75</v>
      </c>
      <c r="B40" s="110"/>
      <c r="C40" s="81" t="s">
        <v>91</v>
      </c>
      <c r="D40" s="81"/>
    </row>
    <row r="41" spans="1:9">
      <c r="C41" s="215" t="s">
        <v>55</v>
      </c>
      <c r="D41" s="215"/>
      <c r="E41" s="215"/>
      <c r="F41" s="215"/>
      <c r="G41" s="215"/>
      <c r="H41" s="215"/>
      <c r="I41" s="215"/>
    </row>
    <row r="42" spans="1:9">
      <c r="C42" s="97" t="s">
        <v>5</v>
      </c>
      <c r="D42" s="216" t="s">
        <v>4</v>
      </c>
      <c r="E42" s="216"/>
      <c r="F42" s="216" t="s">
        <v>3</v>
      </c>
      <c r="G42" s="216"/>
      <c r="H42" s="217" t="s">
        <v>11</v>
      </c>
      <c r="I42" s="217"/>
    </row>
    <row r="43" spans="1:9">
      <c r="C43" s="98"/>
      <c r="D43" s="99" t="s">
        <v>1</v>
      </c>
      <c r="E43" s="99" t="s">
        <v>12</v>
      </c>
      <c r="F43" s="99" t="s">
        <v>1</v>
      </c>
      <c r="G43" s="99" t="s">
        <v>12</v>
      </c>
      <c r="H43" s="99" t="s">
        <v>1</v>
      </c>
      <c r="I43" s="99" t="s">
        <v>12</v>
      </c>
    </row>
    <row r="44" spans="1:9">
      <c r="C44" s="100" t="s">
        <v>6</v>
      </c>
      <c r="D44" s="101">
        <v>341.20476190476194</v>
      </c>
      <c r="E44" s="101">
        <f>+D44/1000*1600</f>
        <v>545.92761904761915</v>
      </c>
      <c r="F44" s="101">
        <v>883.72809523809519</v>
      </c>
      <c r="G44" s="102">
        <f>+F44/1000*1600</f>
        <v>1413.9649523809521</v>
      </c>
      <c r="H44" s="101"/>
      <c r="I44" s="102"/>
    </row>
    <row r="45" spans="1:9">
      <c r="C45" s="103" t="s">
        <v>7</v>
      </c>
      <c r="D45" s="104">
        <v>0</v>
      </c>
      <c r="E45" s="104">
        <f t="shared" ref="E45:E48" si="4">+D45/1000*1600</f>
        <v>0</v>
      </c>
      <c r="F45" s="104">
        <v>310.49809523809523</v>
      </c>
      <c r="G45" s="105">
        <f t="shared" ref="G45:G48" si="5">+F45/1000*1600</f>
        <v>496.7969523809524</v>
      </c>
      <c r="H45" s="104"/>
      <c r="I45" s="105"/>
    </row>
    <row r="46" spans="1:9">
      <c r="C46" s="103" t="s">
        <v>8</v>
      </c>
      <c r="D46" s="104">
        <v>0</v>
      </c>
      <c r="E46" s="104">
        <f t="shared" si="4"/>
        <v>0</v>
      </c>
      <c r="F46" s="104">
        <v>339.35952380952381</v>
      </c>
      <c r="G46" s="105">
        <f t="shared" si="5"/>
        <v>542.97523809523818</v>
      </c>
      <c r="H46" s="104">
        <f t="shared" ref="H46:I48" si="6">+D46+F46</f>
        <v>339.35952380952381</v>
      </c>
      <c r="I46" s="105">
        <f t="shared" si="6"/>
        <v>542.97523809523818</v>
      </c>
    </row>
    <row r="47" spans="1:9">
      <c r="C47" s="103" t="s">
        <v>9</v>
      </c>
      <c r="D47" s="104">
        <v>34.73333333333332</v>
      </c>
      <c r="E47" s="104">
        <f t="shared" si="4"/>
        <v>55.573333333333309</v>
      </c>
      <c r="F47" s="104">
        <v>680.55952380952385</v>
      </c>
      <c r="G47" s="105">
        <f t="shared" si="5"/>
        <v>1088.8952380952383</v>
      </c>
      <c r="H47" s="104">
        <f t="shared" si="6"/>
        <v>715.2928571428572</v>
      </c>
      <c r="I47" s="105">
        <f t="shared" si="6"/>
        <v>1144.4685714285715</v>
      </c>
    </row>
    <row r="48" spans="1:9">
      <c r="C48" s="106" t="s">
        <v>10</v>
      </c>
      <c r="D48" s="107">
        <v>147.61809523809524</v>
      </c>
      <c r="E48" s="107">
        <f t="shared" si="4"/>
        <v>236.1889523809524</v>
      </c>
      <c r="F48" s="107">
        <v>357.7395238095238</v>
      </c>
      <c r="G48" s="108">
        <f t="shared" si="5"/>
        <v>572.38323809523808</v>
      </c>
      <c r="H48" s="107">
        <f t="shared" si="6"/>
        <v>505.35761904761904</v>
      </c>
      <c r="I48" s="108">
        <f t="shared" si="6"/>
        <v>808.57219047619049</v>
      </c>
    </row>
    <row r="49" spans="1:5">
      <c r="A49" s="109" t="s">
        <v>100</v>
      </c>
      <c r="D49" s="162">
        <v>0.2</v>
      </c>
      <c r="E49" s="109" t="s">
        <v>54</v>
      </c>
    </row>
    <row r="50" spans="1:5">
      <c r="A50" s="109" t="s">
        <v>101</v>
      </c>
      <c r="D50" s="163">
        <v>0.5</v>
      </c>
      <c r="E50" s="109" t="s">
        <v>99</v>
      </c>
    </row>
    <row r="51" spans="1:5">
      <c r="A51" s="109" t="s">
        <v>102</v>
      </c>
    </row>
    <row r="52" spans="1:5">
      <c r="A52" s="109" t="s">
        <v>98</v>
      </c>
    </row>
    <row r="53" spans="1:5">
      <c r="B53" s="109"/>
    </row>
  </sheetData>
  <mergeCells count="16">
    <mergeCell ref="C41:I41"/>
    <mergeCell ref="D42:E42"/>
    <mergeCell ref="F42:G42"/>
    <mergeCell ref="H42:I42"/>
    <mergeCell ref="A16:C16"/>
    <mergeCell ref="A25:A26"/>
    <mergeCell ref="B25:B26"/>
    <mergeCell ref="C25:C26"/>
    <mergeCell ref="A39:C39"/>
    <mergeCell ref="H2:J2"/>
    <mergeCell ref="D25:H25"/>
    <mergeCell ref="A2:A3"/>
    <mergeCell ref="B2:B3"/>
    <mergeCell ref="C2:C3"/>
    <mergeCell ref="D2:D3"/>
    <mergeCell ref="E2:G2"/>
  </mergeCells>
  <printOptions horizontalCentered="1"/>
  <pageMargins left="0.25" right="0.25" top="0.25" bottom="0.25" header="0.05" footer="0.05"/>
  <pageSetup paperSize="9" orientation="portrait" horizontalDpi="300" verticalDpi="300" r:id="rId1"/>
  <headerFooter>
    <oddFooter>&amp;R&amp;Z&amp;F/&amp;A</oddFooter>
  </headerFooter>
  <rowBreaks count="1" manualBreakCount="1">
    <brk id="2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0"/>
  <sheetViews>
    <sheetView topLeftCell="A19" zoomScaleNormal="100" zoomScaleSheetLayoutView="100" workbookViewId="0">
      <pane xSplit="2" topLeftCell="C1" activePane="topRight" state="frozen"/>
      <selection pane="topRight" activeCell="A2" sqref="A2"/>
    </sheetView>
  </sheetViews>
  <sheetFormatPr defaultColWidth="9.33203125" defaultRowHeight="20.25"/>
  <cols>
    <col min="1" max="1" width="11.5" style="45" bestFit="1" customWidth="1"/>
    <col min="2" max="2" width="20.6640625" style="46" customWidth="1"/>
    <col min="3" max="3" width="10.83203125" style="26" customWidth="1"/>
    <col min="4" max="4" width="12" style="26" bestFit="1" customWidth="1"/>
    <col min="5" max="7" width="10.83203125" style="26" customWidth="1"/>
    <col min="8" max="8" width="12" style="26" bestFit="1" customWidth="1"/>
    <col min="9" max="12" width="10.83203125" style="26" customWidth="1"/>
    <col min="13" max="13" width="22.83203125" style="26" customWidth="1"/>
    <col min="14" max="14" width="6.6640625" style="46" customWidth="1"/>
    <col min="15" max="16384" width="9.33203125" style="46"/>
  </cols>
  <sheetData>
    <row r="1" spans="1:14" s="7" customFormat="1" ht="23.25">
      <c r="B1" s="8"/>
      <c r="C1" s="9"/>
      <c r="D1" s="9"/>
      <c r="E1" s="9"/>
      <c r="F1" s="9"/>
      <c r="G1" s="10"/>
      <c r="H1" s="9"/>
      <c r="I1" s="9"/>
      <c r="J1" s="9"/>
      <c r="K1" s="9"/>
      <c r="L1" s="9"/>
      <c r="M1" s="9"/>
    </row>
    <row r="2" spans="1:14" s="12" customFormat="1" ht="25.5" customHeight="1">
      <c r="A2" s="11"/>
      <c r="C2" s="13"/>
      <c r="D2" s="13"/>
      <c r="E2" s="13"/>
      <c r="F2" s="13"/>
      <c r="G2" s="14" t="s">
        <v>13</v>
      </c>
      <c r="H2" s="13"/>
      <c r="I2" s="13"/>
      <c r="J2" s="13"/>
      <c r="K2" s="13"/>
      <c r="L2" s="13"/>
      <c r="M2" s="13"/>
    </row>
    <row r="3" spans="1:14" ht="10.15" customHeight="1">
      <c r="C3" s="47"/>
      <c r="D3" s="48"/>
      <c r="M3" s="49"/>
    </row>
    <row r="4" spans="1:14" ht="21">
      <c r="A4" s="15" t="s">
        <v>14</v>
      </c>
      <c r="B4" s="16" t="s">
        <v>2</v>
      </c>
      <c r="C4" s="17" t="s">
        <v>146</v>
      </c>
      <c r="D4" s="17"/>
      <c r="E4" s="17"/>
      <c r="F4" s="18"/>
      <c r="G4" s="17"/>
      <c r="H4" s="17"/>
      <c r="I4" s="17"/>
      <c r="J4" s="17"/>
      <c r="K4" s="17"/>
      <c r="L4" s="17"/>
      <c r="M4" s="19"/>
      <c r="N4" s="12"/>
    </row>
    <row r="5" spans="1:14" ht="21">
      <c r="A5" s="20" t="s">
        <v>15</v>
      </c>
      <c r="B5" s="21" t="s">
        <v>16</v>
      </c>
      <c r="C5" s="22" t="s">
        <v>17</v>
      </c>
      <c r="D5" s="23"/>
      <c r="E5" s="24" t="s">
        <v>18</v>
      </c>
      <c r="F5" s="22"/>
      <c r="G5" s="16" t="s">
        <v>19</v>
      </c>
      <c r="H5" s="16" t="s">
        <v>20</v>
      </c>
      <c r="I5" s="16" t="s">
        <v>21</v>
      </c>
      <c r="J5" s="16" t="s">
        <v>22</v>
      </c>
      <c r="K5" s="16" t="s">
        <v>10</v>
      </c>
      <c r="L5" s="16" t="s">
        <v>9</v>
      </c>
      <c r="M5" s="16" t="s">
        <v>23</v>
      </c>
      <c r="N5" s="12"/>
    </row>
    <row r="6" spans="1:14" ht="21">
      <c r="A6" s="20" t="s">
        <v>24</v>
      </c>
      <c r="B6" s="21"/>
      <c r="C6" s="16" t="s">
        <v>25</v>
      </c>
      <c r="D6" s="16" t="s">
        <v>7</v>
      </c>
      <c r="E6" s="16" t="s">
        <v>25</v>
      </c>
      <c r="F6" s="16" t="s">
        <v>7</v>
      </c>
      <c r="G6" s="21"/>
      <c r="H6" s="21" t="s">
        <v>26</v>
      </c>
      <c r="I6" s="21" t="s">
        <v>27</v>
      </c>
      <c r="J6" s="21"/>
      <c r="K6" s="21"/>
      <c r="L6" s="21"/>
      <c r="M6" s="21" t="s">
        <v>28</v>
      </c>
      <c r="N6" s="12"/>
    </row>
    <row r="7" spans="1:14">
      <c r="A7" s="25">
        <v>1</v>
      </c>
      <c r="B7" s="25">
        <v>2</v>
      </c>
      <c r="C7" s="25">
        <v>5</v>
      </c>
      <c r="D7" s="25">
        <v>6</v>
      </c>
      <c r="E7" s="25">
        <v>7</v>
      </c>
      <c r="F7" s="25">
        <v>8</v>
      </c>
      <c r="G7" s="25" t="s">
        <v>29</v>
      </c>
      <c r="H7" s="25" t="s">
        <v>30</v>
      </c>
      <c r="I7" s="25">
        <v>11</v>
      </c>
      <c r="J7" s="25">
        <v>12</v>
      </c>
      <c r="K7" s="25">
        <v>13</v>
      </c>
      <c r="L7" s="25">
        <v>14</v>
      </c>
      <c r="M7" s="25" t="s">
        <v>31</v>
      </c>
      <c r="N7" s="26"/>
    </row>
    <row r="8" spans="1:14">
      <c r="A8" s="27" t="s">
        <v>32</v>
      </c>
      <c r="B8" s="28" t="s">
        <v>33</v>
      </c>
      <c r="C8" s="29">
        <v>7154.0445177246493</v>
      </c>
      <c r="D8" s="29">
        <v>34625.345801436815</v>
      </c>
      <c r="E8" s="29"/>
      <c r="F8" s="29">
        <v>519</v>
      </c>
      <c r="G8" s="30">
        <f t="shared" ref="G8:G19" si="0">+C8+E8</f>
        <v>7154.0445177246493</v>
      </c>
      <c r="H8" s="30">
        <f t="shared" ref="H8:H19" si="1">+D8+F8</f>
        <v>35144.345801436815</v>
      </c>
      <c r="I8" s="29">
        <v>6677.4909904604874</v>
      </c>
      <c r="J8" s="29">
        <v>0</v>
      </c>
      <c r="K8" s="29">
        <v>0</v>
      </c>
      <c r="L8" s="29">
        <v>295.11869037804735</v>
      </c>
      <c r="M8" s="30">
        <f t="shared" ref="M8:M19" si="2">+C8+D8+I8+J8+K8+L8</f>
        <v>48752</v>
      </c>
      <c r="N8" s="26"/>
    </row>
    <row r="9" spans="1:14">
      <c r="A9" s="31"/>
      <c r="B9" s="32" t="s">
        <v>34</v>
      </c>
      <c r="C9" s="33">
        <v>18256.721703649881</v>
      </c>
      <c r="D9" s="33">
        <v>31461.14605108714</v>
      </c>
      <c r="E9" s="33"/>
      <c r="F9" s="33">
        <v>1071</v>
      </c>
      <c r="G9" s="34">
        <f t="shared" si="0"/>
        <v>18256.721703649881</v>
      </c>
      <c r="H9" s="34">
        <f t="shared" si="1"/>
        <v>32532.14605108714</v>
      </c>
      <c r="I9" s="33">
        <v>10773.02777933039</v>
      </c>
      <c r="J9" s="33">
        <v>122.89061539321446</v>
      </c>
      <c r="K9" s="33">
        <v>0</v>
      </c>
      <c r="L9" s="33">
        <v>1030.2138505393773</v>
      </c>
      <c r="M9" s="34">
        <f t="shared" si="2"/>
        <v>61643.999999999993</v>
      </c>
      <c r="N9" s="26"/>
    </row>
    <row r="10" spans="1:14">
      <c r="A10" s="31"/>
      <c r="B10" s="32" t="s">
        <v>35</v>
      </c>
      <c r="C10" s="33">
        <v>8628.7821048195547</v>
      </c>
      <c r="D10" s="33">
        <v>73369.34093172937</v>
      </c>
      <c r="E10" s="33"/>
      <c r="F10" s="33">
        <v>1907</v>
      </c>
      <c r="G10" s="34">
        <f t="shared" si="0"/>
        <v>8628.7821048195547</v>
      </c>
      <c r="H10" s="34">
        <f t="shared" si="1"/>
        <v>75276.34093172937</v>
      </c>
      <c r="I10" s="33">
        <v>36886.80884606544</v>
      </c>
      <c r="J10" s="33">
        <v>388.19757106735119</v>
      </c>
      <c r="K10" s="33">
        <v>0</v>
      </c>
      <c r="L10" s="33">
        <v>640.87054631828983</v>
      </c>
      <c r="M10" s="34">
        <f t="shared" si="2"/>
        <v>119914.00000000001</v>
      </c>
      <c r="N10" s="26"/>
    </row>
    <row r="11" spans="1:14">
      <c r="A11" s="31"/>
      <c r="B11" s="32" t="s">
        <v>36</v>
      </c>
      <c r="C11" s="33">
        <v>20737.719749708805</v>
      </c>
      <c r="D11" s="33">
        <v>51476.772218761005</v>
      </c>
      <c r="E11" s="33"/>
      <c r="F11" s="33">
        <v>1062</v>
      </c>
      <c r="G11" s="34">
        <f t="shared" si="0"/>
        <v>20737.719749708805</v>
      </c>
      <c r="H11" s="34">
        <f t="shared" si="1"/>
        <v>52538.772218761005</v>
      </c>
      <c r="I11" s="33">
        <v>11362.331717095105</v>
      </c>
      <c r="J11" s="33">
        <v>111.40666901427527</v>
      </c>
      <c r="K11" s="33">
        <v>0</v>
      </c>
      <c r="L11" s="33">
        <v>1111.769645420809</v>
      </c>
      <c r="M11" s="34">
        <f t="shared" si="2"/>
        <v>84800</v>
      </c>
      <c r="N11" s="26"/>
    </row>
    <row r="12" spans="1:14">
      <c r="A12" s="31"/>
      <c r="B12" s="32" t="s">
        <v>37</v>
      </c>
      <c r="C12" s="33">
        <v>263680.76030042203</v>
      </c>
      <c r="D12" s="33">
        <v>615816.34611669916</v>
      </c>
      <c r="E12" s="33">
        <v>2450</v>
      </c>
      <c r="F12" s="33">
        <v>37076</v>
      </c>
      <c r="G12" s="34">
        <f t="shared" si="0"/>
        <v>266130.76030042203</v>
      </c>
      <c r="H12" s="34">
        <f t="shared" si="1"/>
        <v>652892.34611669916</v>
      </c>
      <c r="I12" s="33">
        <v>224115.72551335301</v>
      </c>
      <c r="J12" s="33">
        <v>95884.539296735558</v>
      </c>
      <c r="K12" s="33">
        <v>166754.52207042652</v>
      </c>
      <c r="L12" s="33">
        <v>10789.106702363675</v>
      </c>
      <c r="M12" s="34">
        <f t="shared" si="2"/>
        <v>1377040.9999999998</v>
      </c>
      <c r="N12" s="26"/>
    </row>
    <row r="13" spans="1:14">
      <c r="A13" s="31"/>
      <c r="B13" s="32" t="s">
        <v>38</v>
      </c>
      <c r="C13" s="33">
        <v>16679.818893012911</v>
      </c>
      <c r="D13" s="33">
        <v>197061.44224080115</v>
      </c>
      <c r="E13" s="33"/>
      <c r="F13" s="33">
        <v>2911</v>
      </c>
      <c r="G13" s="34">
        <f t="shared" si="0"/>
        <v>16679.818893012911</v>
      </c>
      <c r="H13" s="34">
        <f t="shared" si="1"/>
        <v>199972.44224080115</v>
      </c>
      <c r="I13" s="33">
        <v>50408.128569464752</v>
      </c>
      <c r="J13" s="33">
        <v>9636.0036158079129</v>
      </c>
      <c r="K13" s="33">
        <v>0</v>
      </c>
      <c r="L13" s="33">
        <v>1922.6066809132831</v>
      </c>
      <c r="M13" s="34">
        <f t="shared" si="2"/>
        <v>275708</v>
      </c>
      <c r="N13" s="26"/>
    </row>
    <row r="14" spans="1:14">
      <c r="A14" s="31"/>
      <c r="B14" s="32" t="s">
        <v>39</v>
      </c>
      <c r="C14" s="33">
        <v>1094.5454640141652</v>
      </c>
      <c r="D14" s="33">
        <v>7424.0733256952399</v>
      </c>
      <c r="E14" s="33"/>
      <c r="F14" s="33">
        <v>231</v>
      </c>
      <c r="G14" s="34">
        <f t="shared" si="0"/>
        <v>1094.5454640141652</v>
      </c>
      <c r="H14" s="34">
        <f t="shared" si="1"/>
        <v>7655.0733256952399</v>
      </c>
      <c r="I14" s="33">
        <v>1495.3811061347776</v>
      </c>
      <c r="J14" s="33">
        <v>999.21778981356113</v>
      </c>
      <c r="K14" s="33">
        <v>0</v>
      </c>
      <c r="L14" s="33">
        <v>13.782314342256015</v>
      </c>
      <c r="M14" s="34">
        <f t="shared" si="2"/>
        <v>11027</v>
      </c>
      <c r="N14" s="26"/>
    </row>
    <row r="15" spans="1:14">
      <c r="A15" s="31" t="s">
        <v>40</v>
      </c>
      <c r="B15" s="32" t="s">
        <v>41</v>
      </c>
      <c r="C15" s="33">
        <v>15354.526273577338</v>
      </c>
      <c r="D15" s="33">
        <v>94661.935073267843</v>
      </c>
      <c r="E15" s="33">
        <v>165</v>
      </c>
      <c r="F15" s="33">
        <v>2307</v>
      </c>
      <c r="G15" s="34">
        <f t="shared" si="0"/>
        <v>15519.526273577338</v>
      </c>
      <c r="H15" s="34">
        <f t="shared" si="1"/>
        <v>96968.935073267843</v>
      </c>
      <c r="I15" s="33">
        <v>6965.7567394155549</v>
      </c>
      <c r="J15" s="33">
        <v>3883.1366093922493</v>
      </c>
      <c r="K15" s="33">
        <v>0</v>
      </c>
      <c r="L15" s="33">
        <v>855.64530434700555</v>
      </c>
      <c r="M15" s="34">
        <f t="shared" si="2"/>
        <v>121721</v>
      </c>
      <c r="N15" s="26"/>
    </row>
    <row r="16" spans="1:14">
      <c r="A16" s="31"/>
      <c r="B16" s="32" t="s">
        <v>42</v>
      </c>
      <c r="C16" s="33">
        <v>48826.717693970437</v>
      </c>
      <c r="D16" s="33">
        <v>54541.716570671611</v>
      </c>
      <c r="E16" s="33"/>
      <c r="F16" s="33">
        <v>3149</v>
      </c>
      <c r="G16" s="34">
        <f t="shared" si="0"/>
        <v>48826.717693970437</v>
      </c>
      <c r="H16" s="34">
        <f t="shared" si="1"/>
        <v>57690.716570671611</v>
      </c>
      <c r="I16" s="33">
        <v>16964.680146252613</v>
      </c>
      <c r="J16" s="33">
        <v>361.78148033779519</v>
      </c>
      <c r="K16" s="33">
        <v>133971.70196331156</v>
      </c>
      <c r="L16" s="33">
        <v>1967.4021454560102</v>
      </c>
      <c r="M16" s="34">
        <f t="shared" si="2"/>
        <v>256634</v>
      </c>
      <c r="N16" s="26"/>
    </row>
    <row r="17" spans="1:14">
      <c r="A17" s="31"/>
      <c r="B17" s="32" t="s">
        <v>43</v>
      </c>
      <c r="C17" s="33">
        <v>19432.830197934807</v>
      </c>
      <c r="D17" s="33">
        <v>26678.795074930713</v>
      </c>
      <c r="E17" s="33">
        <v>0</v>
      </c>
      <c r="F17" s="33">
        <v>1900</v>
      </c>
      <c r="G17" s="34">
        <f t="shared" si="0"/>
        <v>19432.830197934807</v>
      </c>
      <c r="H17" s="34">
        <f t="shared" si="1"/>
        <v>28578.795074930713</v>
      </c>
      <c r="I17" s="33">
        <v>103907.06742537588</v>
      </c>
      <c r="J17" s="33">
        <v>3050.4489956096245</v>
      </c>
      <c r="K17" s="33">
        <v>77271.91582252091</v>
      </c>
      <c r="L17" s="33">
        <v>3788.9424836280691</v>
      </c>
      <c r="M17" s="34">
        <f t="shared" si="2"/>
        <v>234130</v>
      </c>
      <c r="N17" s="26"/>
    </row>
    <row r="18" spans="1:14">
      <c r="A18" s="31" t="s">
        <v>44</v>
      </c>
      <c r="B18" s="32" t="s">
        <v>45</v>
      </c>
      <c r="C18" s="33">
        <v>1977.8514219384795</v>
      </c>
      <c r="D18" s="33">
        <v>5107.7266395821243</v>
      </c>
      <c r="E18" s="33">
        <v>0</v>
      </c>
      <c r="F18" s="33">
        <v>0</v>
      </c>
      <c r="G18" s="34">
        <f t="shared" si="0"/>
        <v>1977.8514219384795</v>
      </c>
      <c r="H18" s="34">
        <f t="shared" si="1"/>
        <v>5107.7266395821243</v>
      </c>
      <c r="I18" s="33">
        <v>816.63900174114917</v>
      </c>
      <c r="J18" s="33">
        <v>0</v>
      </c>
      <c r="K18" s="33">
        <v>0</v>
      </c>
      <c r="L18" s="33">
        <v>13.782936738247244</v>
      </c>
      <c r="M18" s="34">
        <f t="shared" si="2"/>
        <v>7916.0000000000009</v>
      </c>
      <c r="N18" s="26"/>
    </row>
    <row r="19" spans="1:14">
      <c r="A19" s="35"/>
      <c r="B19" s="32" t="s">
        <v>46</v>
      </c>
      <c r="C19" s="33">
        <v>2568.1443618339526</v>
      </c>
      <c r="D19" s="33">
        <v>9299.7606877323415</v>
      </c>
      <c r="E19" s="33">
        <v>0</v>
      </c>
      <c r="F19" s="33">
        <v>0</v>
      </c>
      <c r="G19" s="34">
        <f t="shared" si="0"/>
        <v>2568.1443618339526</v>
      </c>
      <c r="H19" s="34">
        <f t="shared" si="1"/>
        <v>9299.7606877323415</v>
      </c>
      <c r="I19" s="33">
        <v>2956.3522304832709</v>
      </c>
      <c r="J19" s="33">
        <v>0</v>
      </c>
      <c r="K19" s="33">
        <v>0</v>
      </c>
      <c r="L19" s="33">
        <v>5.7427199504337043</v>
      </c>
      <c r="M19" s="34">
        <f t="shared" si="2"/>
        <v>14830</v>
      </c>
      <c r="N19" s="26"/>
    </row>
    <row r="20" spans="1:14">
      <c r="A20" s="36"/>
      <c r="B20" s="37"/>
      <c r="C20" s="37"/>
      <c r="D20" s="38"/>
      <c r="E20" s="38"/>
      <c r="F20" s="38"/>
      <c r="G20" s="39"/>
      <c r="H20" s="39"/>
      <c r="I20" s="38"/>
      <c r="J20" s="38"/>
      <c r="K20" s="38"/>
      <c r="L20" s="38"/>
      <c r="M20" s="40"/>
      <c r="N20" s="26"/>
    </row>
    <row r="21" spans="1:14" ht="21">
      <c r="A21" s="41"/>
      <c r="B21" s="41" t="s">
        <v>0</v>
      </c>
      <c r="C21" s="42">
        <f t="shared" ref="C21:M21" si="3">SUM(C8:C20)</f>
        <v>424392.462682607</v>
      </c>
      <c r="D21" s="42">
        <f t="shared" si="3"/>
        <v>1201524.4007323945</v>
      </c>
      <c r="E21" s="42">
        <f t="shared" si="3"/>
        <v>2615</v>
      </c>
      <c r="F21" s="42">
        <f t="shared" si="3"/>
        <v>52133</v>
      </c>
      <c r="G21" s="43">
        <f t="shared" si="3"/>
        <v>427007.462682607</v>
      </c>
      <c r="H21" s="43">
        <f t="shared" si="3"/>
        <v>1253657.4007323945</v>
      </c>
      <c r="I21" s="44">
        <f t="shared" si="3"/>
        <v>473329.39006517245</v>
      </c>
      <c r="J21" s="44">
        <f t="shared" si="3"/>
        <v>114437.62264317155</v>
      </c>
      <c r="K21" s="44">
        <f t="shared" si="3"/>
        <v>377998.13985625899</v>
      </c>
      <c r="L21" s="44">
        <f t="shared" si="3"/>
        <v>22434.984020395503</v>
      </c>
      <c r="M21" s="43">
        <f t="shared" si="3"/>
        <v>2614117</v>
      </c>
      <c r="N21" s="26"/>
    </row>
    <row r="22" spans="1:14" ht="14.25" customHeight="1">
      <c r="G22" s="10"/>
    </row>
    <row r="23" spans="1:14" ht="23.25">
      <c r="B23" s="173" t="s">
        <v>96</v>
      </c>
      <c r="C23" s="13"/>
      <c r="D23" s="13"/>
      <c r="E23" s="13"/>
      <c r="F23" s="13"/>
      <c r="H23" s="13"/>
      <c r="I23" s="13"/>
      <c r="J23" s="13"/>
      <c r="K23" s="13"/>
      <c r="L23" s="13"/>
      <c r="M23" s="13"/>
    </row>
    <row r="24" spans="1:14" ht="21">
      <c r="A24" s="15" t="s">
        <v>14</v>
      </c>
      <c r="B24" s="16" t="s">
        <v>2</v>
      </c>
      <c r="C24" s="17" t="s">
        <v>105</v>
      </c>
      <c r="D24" s="17"/>
      <c r="E24" s="17"/>
      <c r="F24" s="18"/>
      <c r="G24" s="17"/>
      <c r="H24" s="17"/>
      <c r="I24" s="17"/>
      <c r="J24" s="17"/>
      <c r="K24" s="17"/>
      <c r="L24" s="17"/>
      <c r="M24" s="19"/>
    </row>
    <row r="25" spans="1:14" ht="21">
      <c r="A25" s="20" t="s">
        <v>15</v>
      </c>
      <c r="B25" s="21" t="s">
        <v>16</v>
      </c>
      <c r="C25" s="22" t="s">
        <v>17</v>
      </c>
      <c r="D25" s="23"/>
      <c r="E25" s="24" t="s">
        <v>18</v>
      </c>
      <c r="F25" s="22"/>
      <c r="G25" s="16" t="s">
        <v>19</v>
      </c>
      <c r="H25" s="16" t="s">
        <v>20</v>
      </c>
      <c r="I25" s="16" t="s">
        <v>21</v>
      </c>
      <c r="J25" s="16" t="s">
        <v>22</v>
      </c>
      <c r="K25" s="16" t="s">
        <v>10</v>
      </c>
      <c r="L25" s="16" t="s">
        <v>9</v>
      </c>
      <c r="M25" s="16" t="s">
        <v>0</v>
      </c>
    </row>
    <row r="26" spans="1:14" ht="21">
      <c r="A26" s="20" t="s">
        <v>24</v>
      </c>
      <c r="B26" s="21"/>
      <c r="C26" s="16" t="s">
        <v>25</v>
      </c>
      <c r="D26" s="16" t="s">
        <v>7</v>
      </c>
      <c r="E26" s="16" t="s">
        <v>25</v>
      </c>
      <c r="F26" s="16" t="s">
        <v>7</v>
      </c>
      <c r="G26" s="21"/>
      <c r="H26" s="21" t="s">
        <v>26</v>
      </c>
      <c r="I26" s="21" t="s">
        <v>27</v>
      </c>
      <c r="J26" s="21"/>
      <c r="K26" s="21"/>
      <c r="L26" s="21"/>
      <c r="M26" s="21"/>
    </row>
    <row r="27" spans="1:14">
      <c r="A27" s="25">
        <v>1</v>
      </c>
      <c r="B27" s="25">
        <v>2</v>
      </c>
      <c r="C27" s="25">
        <v>5</v>
      </c>
      <c r="D27" s="25">
        <v>6</v>
      </c>
      <c r="E27" s="25">
        <v>7</v>
      </c>
      <c r="F27" s="25">
        <v>8</v>
      </c>
      <c r="G27" s="25" t="s">
        <v>29</v>
      </c>
      <c r="H27" s="25" t="s">
        <v>30</v>
      </c>
      <c r="I27" s="25">
        <v>11</v>
      </c>
      <c r="J27" s="25">
        <v>12</v>
      </c>
      <c r="K27" s="25">
        <v>13</v>
      </c>
      <c r="L27" s="25">
        <v>14</v>
      </c>
      <c r="M27" s="25" t="s">
        <v>104</v>
      </c>
    </row>
    <row r="28" spans="1:14">
      <c r="A28" s="27" t="s">
        <v>32</v>
      </c>
      <c r="B28" s="28" t="s">
        <v>33</v>
      </c>
      <c r="C28" s="84">
        <f t="shared" ref="C28:C39" si="4">+C8*D$46/1000000</f>
        <v>3.9055904901220906</v>
      </c>
      <c r="D28" s="84">
        <f t="shared" ref="D28:D39" si="5">+D8*D$47</f>
        <v>0</v>
      </c>
      <c r="E28" s="84">
        <f t="shared" ref="E28:E39" si="6">+E8*F$46/1000000</f>
        <v>0</v>
      </c>
      <c r="F28" s="84">
        <f t="shared" ref="F28:F39" si="7">+F8*F$47/1000000</f>
        <v>0.25783761828571428</v>
      </c>
      <c r="G28" s="85">
        <f t="shared" ref="G28:G39" si="8">+C28+E28</f>
        <v>3.9055904901220906</v>
      </c>
      <c r="H28" s="85">
        <f t="shared" ref="H28:H39" si="9">+D28+F28</f>
        <v>0.25783761828571428</v>
      </c>
      <c r="I28" s="84">
        <f t="shared" ref="I28:I39" si="10">+I8*H$48/1000000</f>
        <v>3.6257122604240912</v>
      </c>
      <c r="J28" s="84">
        <f t="shared" ref="J28:J39" si="11">+J8*H$48/1000000</f>
        <v>0</v>
      </c>
      <c r="K28" s="84">
        <f t="shared" ref="K28:K39" si="12">+K8*H$50/1000000</f>
        <v>0</v>
      </c>
      <c r="L28" s="84">
        <f t="shared" ref="L28:L39" si="13">+L8*H$49/1000000</f>
        <v>0.33775406597883473</v>
      </c>
      <c r="M28" s="85">
        <f>SUM(G28:L28)</f>
        <v>8.1268944348107315</v>
      </c>
    </row>
    <row r="29" spans="1:14">
      <c r="A29" s="31"/>
      <c r="B29" s="32" t="s">
        <v>34</v>
      </c>
      <c r="C29" s="86">
        <f t="shared" si="4"/>
        <v>9.9668486112885724</v>
      </c>
      <c r="D29" s="86">
        <f t="shared" si="5"/>
        <v>0</v>
      </c>
      <c r="E29" s="86">
        <f t="shared" si="6"/>
        <v>0</v>
      </c>
      <c r="F29" s="86">
        <f t="shared" si="7"/>
        <v>0.53206953600000007</v>
      </c>
      <c r="G29" s="87">
        <f t="shared" si="8"/>
        <v>9.9668486112885724</v>
      </c>
      <c r="H29" s="87">
        <f t="shared" si="9"/>
        <v>0.53206953600000007</v>
      </c>
      <c r="I29" s="86">
        <f t="shared" si="10"/>
        <v>5.8494873234885336</v>
      </c>
      <c r="J29" s="86">
        <f t="shared" si="11"/>
        <v>6.6726561152800956E-2</v>
      </c>
      <c r="K29" s="86">
        <f t="shared" si="12"/>
        <v>0</v>
      </c>
      <c r="L29" s="86">
        <f t="shared" si="13"/>
        <v>1.1790473737927292</v>
      </c>
      <c r="M29" s="87">
        <f t="shared" ref="M29:M39" si="14">SUM(G29:L29)</f>
        <v>17.594179405722638</v>
      </c>
    </row>
    <row r="30" spans="1:14">
      <c r="A30" s="31"/>
      <c r="B30" s="32" t="s">
        <v>35</v>
      </c>
      <c r="C30" s="86">
        <f t="shared" si="4"/>
        <v>4.7106904697648435</v>
      </c>
      <c r="D30" s="86">
        <f t="shared" si="5"/>
        <v>0</v>
      </c>
      <c r="E30" s="86">
        <f t="shared" si="6"/>
        <v>0</v>
      </c>
      <c r="F30" s="86">
        <f t="shared" si="7"/>
        <v>0.9473917881904762</v>
      </c>
      <c r="G30" s="87">
        <f t="shared" si="8"/>
        <v>4.7106904697648435</v>
      </c>
      <c r="H30" s="87">
        <f t="shared" si="9"/>
        <v>0.9473917881904762</v>
      </c>
      <c r="I30" s="86">
        <f t="shared" si="10"/>
        <v>20.028623815765922</v>
      </c>
      <c r="J30" s="86">
        <f t="shared" si="11"/>
        <v>0.21078166857828817</v>
      </c>
      <c r="K30" s="86">
        <f t="shared" si="12"/>
        <v>0</v>
      </c>
      <c r="L30" s="86">
        <f t="shared" si="13"/>
        <v>0.73345619861554134</v>
      </c>
      <c r="M30" s="87">
        <f t="shared" si="14"/>
        <v>26.630943940915071</v>
      </c>
    </row>
    <row r="31" spans="1:14">
      <c r="A31" s="31"/>
      <c r="B31" s="32" t="s">
        <v>36</v>
      </c>
      <c r="C31" s="86">
        <f t="shared" si="4"/>
        <v>11.321293967435317</v>
      </c>
      <c r="D31" s="86">
        <f t="shared" si="5"/>
        <v>0</v>
      </c>
      <c r="E31" s="86">
        <f t="shared" si="6"/>
        <v>0</v>
      </c>
      <c r="F31" s="86">
        <f t="shared" si="7"/>
        <v>0.52759836342857147</v>
      </c>
      <c r="G31" s="87">
        <f t="shared" si="8"/>
        <v>11.321293967435317</v>
      </c>
      <c r="H31" s="87">
        <f t="shared" si="9"/>
        <v>0.52759836342857147</v>
      </c>
      <c r="I31" s="86">
        <f t="shared" si="10"/>
        <v>6.1694647694067912</v>
      </c>
      <c r="J31" s="86">
        <f t="shared" si="11"/>
        <v>6.0491062633423506E-2</v>
      </c>
      <c r="K31" s="86">
        <f t="shared" si="12"/>
        <v>0</v>
      </c>
      <c r="L31" s="86">
        <f t="shared" si="13"/>
        <v>1.2723854178524026</v>
      </c>
      <c r="M31" s="87">
        <f t="shared" si="14"/>
        <v>19.351233580756507</v>
      </c>
    </row>
    <row r="32" spans="1:14">
      <c r="A32" s="31"/>
      <c r="B32" s="32" t="s">
        <v>37</v>
      </c>
      <c r="C32" s="86">
        <f t="shared" si="4"/>
        <v>143.95060965947539</v>
      </c>
      <c r="D32" s="86">
        <f t="shared" si="5"/>
        <v>0</v>
      </c>
      <c r="E32" s="86">
        <f t="shared" si="6"/>
        <v>3.4642141333333329</v>
      </c>
      <c r="F32" s="86">
        <f t="shared" si="7"/>
        <v>18.419243806476192</v>
      </c>
      <c r="G32" s="87">
        <f t="shared" si="8"/>
        <v>147.41482379280873</v>
      </c>
      <c r="H32" s="87">
        <f t="shared" si="9"/>
        <v>18.419243806476192</v>
      </c>
      <c r="I32" s="86">
        <f t="shared" si="10"/>
        <v>121.68928942149989</v>
      </c>
      <c r="J32" s="86">
        <f t="shared" si="11"/>
        <v>52.062930554297211</v>
      </c>
      <c r="K32" s="86">
        <f t="shared" si="12"/>
        <v>134.83306918229502</v>
      </c>
      <c r="L32" s="86">
        <f t="shared" si="13"/>
        <v>12.347793534644582</v>
      </c>
      <c r="M32" s="87">
        <f t="shared" si="14"/>
        <v>486.76715029202165</v>
      </c>
    </row>
    <row r="33" spans="1:13">
      <c r="A33" s="31"/>
      <c r="B33" s="32" t="s">
        <v>38</v>
      </c>
      <c r="C33" s="86">
        <f t="shared" si="4"/>
        <v>9.1059738144080331</v>
      </c>
      <c r="D33" s="86">
        <f t="shared" si="5"/>
        <v>0</v>
      </c>
      <c r="E33" s="86">
        <f t="shared" si="6"/>
        <v>0</v>
      </c>
      <c r="F33" s="86">
        <f t="shared" si="7"/>
        <v>1.4461759283809525</v>
      </c>
      <c r="G33" s="87">
        <f t="shared" si="8"/>
        <v>9.1059738144080331</v>
      </c>
      <c r="H33" s="87">
        <f t="shared" si="9"/>
        <v>1.4461759283809525</v>
      </c>
      <c r="I33" s="86">
        <f t="shared" si="10"/>
        <v>27.370365611940503</v>
      </c>
      <c r="J33" s="86">
        <f t="shared" si="11"/>
        <v>5.2321113575798774</v>
      </c>
      <c r="K33" s="86">
        <f t="shared" si="12"/>
        <v>0</v>
      </c>
      <c r="L33" s="86">
        <f t="shared" si="13"/>
        <v>2.2003629215238529</v>
      </c>
      <c r="M33" s="87">
        <f t="shared" si="14"/>
        <v>45.35498963383322</v>
      </c>
    </row>
    <row r="34" spans="1:13">
      <c r="A34" s="31"/>
      <c r="B34" s="32" t="s">
        <v>39</v>
      </c>
      <c r="C34" s="86">
        <f t="shared" si="4"/>
        <v>0.59754259910862473</v>
      </c>
      <c r="D34" s="86">
        <f t="shared" si="5"/>
        <v>0</v>
      </c>
      <c r="E34" s="86">
        <f t="shared" si="6"/>
        <v>0</v>
      </c>
      <c r="F34" s="86">
        <f t="shared" si="7"/>
        <v>0.11476009600000001</v>
      </c>
      <c r="G34" s="87">
        <f t="shared" si="8"/>
        <v>0.59754259910862473</v>
      </c>
      <c r="H34" s="87">
        <f t="shared" si="9"/>
        <v>0.11476009600000001</v>
      </c>
      <c r="I34" s="86">
        <f t="shared" si="10"/>
        <v>0.8119549121466515</v>
      </c>
      <c r="J34" s="86">
        <f t="shared" si="11"/>
        <v>0.54255051733301607</v>
      </c>
      <c r="K34" s="86">
        <f t="shared" si="12"/>
        <v>0</v>
      </c>
      <c r="L34" s="86">
        <f t="shared" si="13"/>
        <v>1.5773425606261254E-2</v>
      </c>
      <c r="M34" s="87">
        <f t="shared" si="14"/>
        <v>2.0825815501945537</v>
      </c>
    </row>
    <row r="35" spans="1:13">
      <c r="A35" s="31" t="s">
        <v>40</v>
      </c>
      <c r="B35" s="32" t="s">
        <v>41</v>
      </c>
      <c r="C35" s="86">
        <f t="shared" si="4"/>
        <v>8.3824599701381874</v>
      </c>
      <c r="D35" s="86">
        <f t="shared" si="5"/>
        <v>0</v>
      </c>
      <c r="E35" s="86">
        <f t="shared" si="6"/>
        <v>0.2333042171428571</v>
      </c>
      <c r="F35" s="86">
        <f t="shared" si="7"/>
        <v>1.146110569142857</v>
      </c>
      <c r="G35" s="87">
        <f t="shared" si="8"/>
        <v>8.6157641872810444</v>
      </c>
      <c r="H35" s="87">
        <f t="shared" si="9"/>
        <v>1.146110569142857</v>
      </c>
      <c r="I35" s="86">
        <f t="shared" si="10"/>
        <v>3.7822334240976705</v>
      </c>
      <c r="J35" s="86">
        <f t="shared" si="11"/>
        <v>2.1084470250410927</v>
      </c>
      <c r="K35" s="86">
        <f t="shared" si="12"/>
        <v>0</v>
      </c>
      <c r="L35" s="86">
        <f t="shared" si="13"/>
        <v>0.9792591591155827</v>
      </c>
      <c r="M35" s="87">
        <f t="shared" si="14"/>
        <v>16.631814364678249</v>
      </c>
    </row>
    <row r="36" spans="1:13">
      <c r="A36" s="31"/>
      <c r="B36" s="32" t="s">
        <v>42</v>
      </c>
      <c r="C36" s="86">
        <f t="shared" si="4"/>
        <v>26.655853736579537</v>
      </c>
      <c r="D36" s="86">
        <f t="shared" si="5"/>
        <v>0</v>
      </c>
      <c r="E36" s="86">
        <f t="shared" si="6"/>
        <v>0</v>
      </c>
      <c r="F36" s="86">
        <f t="shared" si="7"/>
        <v>1.564413603047619</v>
      </c>
      <c r="G36" s="87">
        <f t="shared" si="8"/>
        <v>26.655853736579537</v>
      </c>
      <c r="H36" s="87">
        <f t="shared" si="9"/>
        <v>1.564413603047619</v>
      </c>
      <c r="I36" s="86">
        <f t="shared" si="10"/>
        <v>9.2114012416210738</v>
      </c>
      <c r="J36" s="86">
        <f t="shared" si="11"/>
        <v>0.19643838542486206</v>
      </c>
      <c r="K36" s="86">
        <f t="shared" si="12"/>
        <v>108.32579251829817</v>
      </c>
      <c r="L36" s="86">
        <f t="shared" si="13"/>
        <v>2.2516299228355465</v>
      </c>
      <c r="M36" s="87">
        <f t="shared" si="14"/>
        <v>148.20552940780681</v>
      </c>
    </row>
    <row r="37" spans="1:13">
      <c r="A37" s="31"/>
      <c r="B37" s="32" t="s">
        <v>43</v>
      </c>
      <c r="C37" s="86">
        <f t="shared" si="4"/>
        <v>10.608918721315222</v>
      </c>
      <c r="D37" s="86">
        <f t="shared" si="5"/>
        <v>0</v>
      </c>
      <c r="E37" s="86">
        <f t="shared" si="6"/>
        <v>0</v>
      </c>
      <c r="F37" s="86">
        <f t="shared" si="7"/>
        <v>0.94391420952380956</v>
      </c>
      <c r="G37" s="87">
        <f t="shared" si="8"/>
        <v>10.608918721315222</v>
      </c>
      <c r="H37" s="87">
        <f t="shared" si="9"/>
        <v>0.94391420952380956</v>
      </c>
      <c r="I37" s="86">
        <f t="shared" si="10"/>
        <v>56.418964675071436</v>
      </c>
      <c r="J37" s="86">
        <f t="shared" si="11"/>
        <v>1.6563182696885159</v>
      </c>
      <c r="K37" s="86">
        <f t="shared" si="12"/>
        <v>62.479922238907541</v>
      </c>
      <c r="L37" s="86">
        <f t="shared" si="13"/>
        <v>4.33632559146284</v>
      </c>
      <c r="M37" s="87">
        <f t="shared" si="14"/>
        <v>136.44436370596935</v>
      </c>
    </row>
    <row r="38" spans="1:13">
      <c r="A38" s="31" t="s">
        <v>44</v>
      </c>
      <c r="B38" s="32" t="s">
        <v>45</v>
      </c>
      <c r="C38" s="86">
        <f t="shared" si="4"/>
        <v>1.0797637176088219</v>
      </c>
      <c r="D38" s="86">
        <f t="shared" si="5"/>
        <v>0</v>
      </c>
      <c r="E38" s="86">
        <f t="shared" si="6"/>
        <v>0</v>
      </c>
      <c r="F38" s="86">
        <f t="shared" si="7"/>
        <v>0</v>
      </c>
      <c r="G38" s="87">
        <f t="shared" si="8"/>
        <v>1.0797637176088219</v>
      </c>
      <c r="H38" s="87">
        <f t="shared" si="9"/>
        <v>0</v>
      </c>
      <c r="I38" s="86">
        <f t="shared" si="10"/>
        <v>0.44341475640825811</v>
      </c>
      <c r="J38" s="86">
        <f t="shared" si="11"/>
        <v>0</v>
      </c>
      <c r="K38" s="86">
        <f t="shared" si="12"/>
        <v>0</v>
      </c>
      <c r="L38" s="86">
        <f t="shared" si="13"/>
        <v>1.5774137918912197E-2</v>
      </c>
      <c r="M38" s="87">
        <f t="shared" si="14"/>
        <v>1.5389526119359922</v>
      </c>
    </row>
    <row r="39" spans="1:13">
      <c r="A39" s="35"/>
      <c r="B39" s="32" t="s">
        <v>46</v>
      </c>
      <c r="C39" s="86">
        <f t="shared" si="4"/>
        <v>1.4020209368265772</v>
      </c>
      <c r="D39" s="86">
        <f t="shared" si="5"/>
        <v>0</v>
      </c>
      <c r="E39" s="86">
        <f t="shared" si="6"/>
        <v>0</v>
      </c>
      <c r="F39" s="86">
        <f t="shared" si="7"/>
        <v>0</v>
      </c>
      <c r="G39" s="87">
        <f t="shared" si="8"/>
        <v>1.4020209368265772</v>
      </c>
      <c r="H39" s="87">
        <f t="shared" si="9"/>
        <v>0</v>
      </c>
      <c r="I39" s="86">
        <f t="shared" si="10"/>
        <v>1.6052260562400424</v>
      </c>
      <c r="J39" s="86">
        <f t="shared" si="11"/>
        <v>0</v>
      </c>
      <c r="K39" s="86">
        <f t="shared" si="12"/>
        <v>0</v>
      </c>
      <c r="L39" s="86">
        <f t="shared" si="13"/>
        <v>6.5723624977872186E-3</v>
      </c>
      <c r="M39" s="87">
        <f t="shared" si="14"/>
        <v>3.0138193555644066</v>
      </c>
    </row>
    <row r="40" spans="1:13">
      <c r="A40" s="36"/>
      <c r="B40" s="37"/>
      <c r="C40" s="88"/>
      <c r="D40" s="89"/>
      <c r="E40" s="89"/>
      <c r="F40" s="89"/>
      <c r="G40" s="90"/>
      <c r="H40" s="90"/>
      <c r="I40" s="89"/>
      <c r="J40" s="89"/>
      <c r="K40" s="89"/>
      <c r="L40" s="89"/>
      <c r="M40" s="91"/>
    </row>
    <row r="41" spans="1:13" ht="21">
      <c r="A41" s="41"/>
      <c r="B41" s="41" t="s">
        <v>0</v>
      </c>
      <c r="C41" s="92">
        <f t="shared" ref="C41:M41" si="15">SUM(C28:C40)</f>
        <v>231.68756669407122</v>
      </c>
      <c r="D41" s="92">
        <f t="shared" si="15"/>
        <v>0</v>
      </c>
      <c r="E41" s="92">
        <f t="shared" si="15"/>
        <v>3.6975183504761899</v>
      </c>
      <c r="F41" s="92">
        <f t="shared" si="15"/>
        <v>25.899515518476193</v>
      </c>
      <c r="G41" s="93">
        <f t="shared" si="15"/>
        <v>235.3850850445474</v>
      </c>
      <c r="H41" s="93">
        <f t="shared" si="15"/>
        <v>25.899515518476193</v>
      </c>
      <c r="I41" s="94">
        <f t="shared" si="15"/>
        <v>257.00613826811093</v>
      </c>
      <c r="J41" s="94">
        <f t="shared" si="15"/>
        <v>62.136795401729096</v>
      </c>
      <c r="K41" s="94">
        <f t="shared" si="15"/>
        <v>305.63878393950074</v>
      </c>
      <c r="L41" s="94">
        <f t="shared" si="15"/>
        <v>25.676134111844878</v>
      </c>
      <c r="M41" s="93">
        <f t="shared" si="15"/>
        <v>911.74245228420909</v>
      </c>
    </row>
    <row r="42" spans="1:13" ht="9" customHeight="1"/>
    <row r="43" spans="1:13">
      <c r="B43" s="219" t="s">
        <v>55</v>
      </c>
      <c r="C43" s="219"/>
      <c r="D43" s="219"/>
      <c r="E43" s="219"/>
      <c r="F43" s="219"/>
      <c r="G43" s="219"/>
      <c r="H43" s="219"/>
    </row>
    <row r="44" spans="1:13" ht="18.75" customHeight="1">
      <c r="B44" s="1" t="s">
        <v>5</v>
      </c>
      <c r="C44" s="220" t="s">
        <v>4</v>
      </c>
      <c r="D44" s="220"/>
      <c r="E44" s="220" t="s">
        <v>3</v>
      </c>
      <c r="F44" s="220"/>
      <c r="G44" s="221" t="s">
        <v>11</v>
      </c>
      <c r="H44" s="221"/>
    </row>
    <row r="45" spans="1:13" ht="18.75" customHeight="1">
      <c r="B45" s="2"/>
      <c r="C45" s="54" t="s">
        <v>1</v>
      </c>
      <c r="D45" s="54" t="s">
        <v>12</v>
      </c>
      <c r="E45" s="54" t="s">
        <v>1</v>
      </c>
      <c r="F45" s="54" t="s">
        <v>12</v>
      </c>
      <c r="G45" s="54" t="s">
        <v>1</v>
      </c>
      <c r="H45" s="54" t="s">
        <v>12</v>
      </c>
    </row>
    <row r="46" spans="1:13" ht="18.75" customHeight="1">
      <c r="B46" s="3" t="s">
        <v>6</v>
      </c>
      <c r="C46" s="55">
        <v>341.20476190476194</v>
      </c>
      <c r="D46" s="55">
        <f>+C46/1000*1600</f>
        <v>545.92761904761915</v>
      </c>
      <c r="E46" s="55">
        <v>883.72809523809519</v>
      </c>
      <c r="F46" s="51">
        <f>+E46/1000*1600</f>
        <v>1413.9649523809521</v>
      </c>
      <c r="G46" s="55"/>
      <c r="H46" s="51"/>
    </row>
    <row r="47" spans="1:13" ht="18.75" customHeight="1">
      <c r="B47" s="4" t="s">
        <v>7</v>
      </c>
      <c r="C47" s="53">
        <v>0</v>
      </c>
      <c r="D47" s="53">
        <f t="shared" ref="D47:D50" si="16">+C47/1000*1600</f>
        <v>0</v>
      </c>
      <c r="E47" s="53">
        <v>310.49809523809523</v>
      </c>
      <c r="F47" s="50">
        <f t="shared" ref="F47:F50" si="17">+E47/1000*1600</f>
        <v>496.7969523809524</v>
      </c>
      <c r="G47" s="53"/>
      <c r="H47" s="50"/>
    </row>
    <row r="48" spans="1:13" ht="18.75" customHeight="1">
      <c r="B48" s="4" t="s">
        <v>8</v>
      </c>
      <c r="C48" s="53">
        <v>0</v>
      </c>
      <c r="D48" s="53">
        <f t="shared" si="16"/>
        <v>0</v>
      </c>
      <c r="E48" s="53">
        <v>339.35952380952381</v>
      </c>
      <c r="F48" s="50">
        <f t="shared" si="17"/>
        <v>542.97523809523818</v>
      </c>
      <c r="G48" s="53">
        <f t="shared" ref="G48:H50" si="18">+C48+E48</f>
        <v>339.35952380952381</v>
      </c>
      <c r="H48" s="50">
        <f t="shared" si="18"/>
        <v>542.97523809523818</v>
      </c>
    </row>
    <row r="49" spans="2:8" ht="18.75" customHeight="1">
      <c r="B49" s="4" t="s">
        <v>9</v>
      </c>
      <c r="C49" s="53">
        <v>34.73333333333332</v>
      </c>
      <c r="D49" s="53">
        <f t="shared" si="16"/>
        <v>55.573333333333309</v>
      </c>
      <c r="E49" s="53">
        <v>680.55952380952385</v>
      </c>
      <c r="F49" s="50">
        <f t="shared" si="17"/>
        <v>1088.8952380952383</v>
      </c>
      <c r="G49" s="53">
        <f t="shared" si="18"/>
        <v>715.2928571428572</v>
      </c>
      <c r="H49" s="50">
        <f t="shared" si="18"/>
        <v>1144.4685714285715</v>
      </c>
    </row>
    <row r="50" spans="2:8" ht="18.75" customHeight="1">
      <c r="B50" s="5" t="s">
        <v>10</v>
      </c>
      <c r="C50" s="52">
        <v>147.61809523809524</v>
      </c>
      <c r="D50" s="52">
        <f t="shared" si="16"/>
        <v>236.1889523809524</v>
      </c>
      <c r="E50" s="52">
        <v>357.7395238095238</v>
      </c>
      <c r="F50" s="6">
        <f t="shared" si="17"/>
        <v>572.38323809523808</v>
      </c>
      <c r="G50" s="52">
        <f t="shared" si="18"/>
        <v>505.35761904761904</v>
      </c>
      <c r="H50" s="6">
        <f t="shared" si="18"/>
        <v>808.57219047619049</v>
      </c>
    </row>
  </sheetData>
  <mergeCells count="4">
    <mergeCell ref="B43:H43"/>
    <mergeCell ref="C44:D44"/>
    <mergeCell ref="E44:F44"/>
    <mergeCell ref="G44:H44"/>
  </mergeCells>
  <printOptions horizontalCentered="1"/>
  <pageMargins left="0.15748031496062992" right="0.27559055118110237" top="0.6692913385826772" bottom="0.31496062992125984" header="0.23622047244094491" footer="0.19685039370078741"/>
  <pageSetup paperSize="9" orientation="landscape" horizontalDpi="180" verticalDpi="180" r:id="rId1"/>
  <headerFooter alignWithMargins="0">
    <oddFooter>&amp;R&amp;12&amp;Z&amp;F/&amp;A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8"/>
  <sheetViews>
    <sheetView zoomScaleNormal="100" zoomScaleSheetLayoutView="100" workbookViewId="0">
      <selection activeCell="H22" sqref="H22"/>
    </sheetView>
  </sheetViews>
  <sheetFormatPr defaultColWidth="9.33203125" defaultRowHeight="12.75"/>
  <cols>
    <col min="1" max="1" width="3.5" style="112" bestFit="1" customWidth="1"/>
    <col min="2" max="2" width="18.5" style="112" bestFit="1" customWidth="1"/>
    <col min="3" max="3" width="14.5" style="112" bestFit="1" customWidth="1"/>
    <col min="4" max="4" width="10.83203125" style="112" bestFit="1" customWidth="1"/>
    <col min="5" max="5" width="12.83203125" style="112" bestFit="1" customWidth="1"/>
    <col min="6" max="7" width="14" style="112" hidden="1" customWidth="1"/>
    <col min="8" max="11" width="10.1640625" style="112" customWidth="1"/>
    <col min="12" max="12" width="10.5" style="112" bestFit="1" customWidth="1"/>
    <col min="13" max="13" width="18.5" style="112" customWidth="1"/>
    <col min="14" max="14" width="12.33203125" style="112" customWidth="1"/>
    <col min="15" max="16" width="10.5" style="112" bestFit="1" customWidth="1"/>
    <col min="17" max="18" width="7.6640625" style="112" bestFit="1" customWidth="1"/>
    <col min="19" max="19" width="10.5" style="112" bestFit="1" customWidth="1"/>
    <col min="20" max="16384" width="9.33203125" style="112"/>
  </cols>
  <sheetData>
    <row r="1" spans="1:16" s="114" customFormat="1" ht="23.25">
      <c r="B1" s="115" t="s">
        <v>145</v>
      </c>
      <c r="C1" s="116"/>
    </row>
    <row r="2" spans="1:16" s="122" customFormat="1" ht="20.25">
      <c r="A2" s="117" t="s">
        <v>106</v>
      </c>
      <c r="B2" s="117" t="s">
        <v>107</v>
      </c>
      <c r="C2" s="117" t="s">
        <v>108</v>
      </c>
      <c r="D2" s="117" t="s">
        <v>109</v>
      </c>
      <c r="E2" s="117" t="s">
        <v>110</v>
      </c>
      <c r="F2" s="118" t="s">
        <v>110</v>
      </c>
      <c r="G2" s="118" t="s">
        <v>110</v>
      </c>
      <c r="H2" s="119" t="s">
        <v>111</v>
      </c>
      <c r="I2" s="120"/>
      <c r="J2" s="120"/>
      <c r="K2" s="121"/>
    </row>
    <row r="3" spans="1:16" s="122" customFormat="1" ht="20.25">
      <c r="A3" s="123"/>
      <c r="B3" s="123"/>
      <c r="C3" s="123"/>
      <c r="D3" s="124"/>
      <c r="E3" s="124" t="s">
        <v>112</v>
      </c>
      <c r="F3" s="118" t="s">
        <v>113</v>
      </c>
      <c r="G3" s="118" t="s">
        <v>114</v>
      </c>
      <c r="H3" s="117" t="s">
        <v>112</v>
      </c>
      <c r="I3" s="117" t="s">
        <v>115</v>
      </c>
      <c r="J3" s="117" t="s">
        <v>116</v>
      </c>
      <c r="K3" s="117" t="s">
        <v>117</v>
      </c>
    </row>
    <row r="4" spans="1:16" s="122" customFormat="1" ht="20.25">
      <c r="A4" s="125"/>
      <c r="B4" s="125"/>
      <c r="C4" s="126" t="s">
        <v>118</v>
      </c>
      <c r="D4" s="126" t="s">
        <v>119</v>
      </c>
      <c r="E4" s="126" t="s">
        <v>120</v>
      </c>
      <c r="F4" s="122" t="s">
        <v>120</v>
      </c>
      <c r="G4" s="122" t="s">
        <v>120</v>
      </c>
      <c r="H4" s="125"/>
      <c r="I4" s="125"/>
      <c r="J4" s="125"/>
      <c r="K4" s="125"/>
    </row>
    <row r="5" spans="1:16" s="122" customFormat="1" ht="20.25">
      <c r="A5" s="127">
        <v>1</v>
      </c>
      <c r="B5" s="127" t="s">
        <v>121</v>
      </c>
      <c r="C5" s="128">
        <v>310937.5</v>
      </c>
      <c r="D5" s="129">
        <v>216.35249999999999</v>
      </c>
      <c r="E5" s="130">
        <v>12101</v>
      </c>
      <c r="F5" s="128">
        <v>12102.823452259225</v>
      </c>
      <c r="G5" s="128">
        <v>12420.786527309076</v>
      </c>
      <c r="H5" s="131">
        <f>+E5*0.2*365/1000000</f>
        <v>0.88337300000000007</v>
      </c>
      <c r="I5" s="131">
        <f>+H5+H5*0.52/100*5</f>
        <v>0.90634069800000006</v>
      </c>
      <c r="J5" s="131">
        <f t="shared" ref="J5:K5" si="0">+I5+I5*0.52/100*5</f>
        <v>0.92990555614800008</v>
      </c>
      <c r="K5" s="131">
        <f t="shared" si="0"/>
        <v>0.95408310060784807</v>
      </c>
      <c r="M5" s="132"/>
      <c r="P5" s="132"/>
    </row>
    <row r="6" spans="1:16" s="122" customFormat="1" ht="20.25">
      <c r="A6" s="133">
        <v>2</v>
      </c>
      <c r="B6" s="133" t="s">
        <v>47</v>
      </c>
      <c r="C6" s="134">
        <v>554500</v>
      </c>
      <c r="D6" s="134">
        <v>351.40560000000005</v>
      </c>
      <c r="E6" s="135">
        <v>26280</v>
      </c>
      <c r="F6" s="134">
        <v>26283.847319241162</v>
      </c>
      <c r="G6" s="134">
        <v>26974.371555237238</v>
      </c>
      <c r="H6" s="136">
        <f t="shared" ref="H6:H16" si="1">+E6*0.2*365/1000000</f>
        <v>1.9184399999999999</v>
      </c>
      <c r="I6" s="136">
        <f t="shared" ref="I6:K16" si="2">+H6+H6*0.52/100*5</f>
        <v>1.9683194399999999</v>
      </c>
      <c r="J6" s="136">
        <f t="shared" si="2"/>
        <v>2.01949574544</v>
      </c>
      <c r="K6" s="136">
        <f t="shared" si="2"/>
        <v>2.0720026348214402</v>
      </c>
      <c r="M6" s="132"/>
      <c r="P6" s="132"/>
    </row>
    <row r="7" spans="1:16" s="122" customFormat="1" ht="20.25">
      <c r="A7" s="133">
        <v>3</v>
      </c>
      <c r="B7" s="133" t="s">
        <v>48</v>
      </c>
      <c r="C7" s="134">
        <v>539250</v>
      </c>
      <c r="D7" s="134">
        <v>313.62239999999997</v>
      </c>
      <c r="E7" s="135">
        <v>28732</v>
      </c>
      <c r="F7" s="134">
        <v>28736.636944518832</v>
      </c>
      <c r="G7" s="134">
        <v>29491.600402881493</v>
      </c>
      <c r="H7" s="136">
        <f t="shared" si="1"/>
        <v>2.0974360000000001</v>
      </c>
      <c r="I7" s="136">
        <f t="shared" si="2"/>
        <v>2.1519693360000001</v>
      </c>
      <c r="J7" s="136">
        <f t="shared" si="2"/>
        <v>2.2079205387359999</v>
      </c>
      <c r="K7" s="136">
        <f t="shared" si="2"/>
        <v>2.2653264727431357</v>
      </c>
      <c r="M7" s="132"/>
      <c r="P7" s="132"/>
    </row>
    <row r="8" spans="1:16" s="122" customFormat="1" ht="20.25">
      <c r="A8" s="133">
        <v>4</v>
      </c>
      <c r="B8" s="133" t="s">
        <v>122</v>
      </c>
      <c r="C8" s="134">
        <v>510812.5</v>
      </c>
      <c r="D8" s="134">
        <v>182.2457</v>
      </c>
      <c r="E8" s="135">
        <v>32442</v>
      </c>
      <c r="F8" s="134">
        <v>32447.635808537263</v>
      </c>
      <c r="G8" s="134">
        <v>33300.093922999324</v>
      </c>
      <c r="H8" s="136">
        <f t="shared" si="1"/>
        <v>2.3682660000000002</v>
      </c>
      <c r="I8" s="136">
        <f t="shared" si="2"/>
        <v>2.4298409160000003</v>
      </c>
      <c r="J8" s="136">
        <f t="shared" si="2"/>
        <v>2.4930167798160001</v>
      </c>
      <c r="K8" s="136">
        <f t="shared" si="2"/>
        <v>2.5578352160912163</v>
      </c>
      <c r="M8" s="132"/>
      <c r="P8" s="132"/>
    </row>
    <row r="9" spans="1:16" s="122" customFormat="1" ht="20.25">
      <c r="A9" s="133">
        <v>5</v>
      </c>
      <c r="B9" s="133" t="s">
        <v>123</v>
      </c>
      <c r="C9" s="134">
        <v>2432250</v>
      </c>
      <c r="D9" s="134">
        <v>1386.34</v>
      </c>
      <c r="E9" s="135">
        <v>341400</v>
      </c>
      <c r="F9" s="134">
        <v>341461.15653656318</v>
      </c>
      <c r="G9" s="134">
        <v>350431.9590745591</v>
      </c>
      <c r="H9" s="136">
        <f t="shared" si="1"/>
        <v>24.9222</v>
      </c>
      <c r="I9" s="136">
        <f t="shared" si="2"/>
        <v>25.5701772</v>
      </c>
      <c r="J9" s="136">
        <f t="shared" si="2"/>
        <v>26.2350018072</v>
      </c>
      <c r="K9" s="136">
        <f t="shared" si="2"/>
        <v>26.917111854187201</v>
      </c>
      <c r="M9" s="132"/>
      <c r="P9" s="132"/>
    </row>
    <row r="10" spans="1:16" s="122" customFormat="1" ht="20.25">
      <c r="A10" s="133">
        <v>6</v>
      </c>
      <c r="B10" s="133" t="s">
        <v>124</v>
      </c>
      <c r="C10" s="134">
        <v>1379562.5</v>
      </c>
      <c r="D10" s="134">
        <v>720</v>
      </c>
      <c r="E10" s="135">
        <v>89922</v>
      </c>
      <c r="F10" s="134">
        <v>89943.487677389203</v>
      </c>
      <c r="G10" s="134">
        <v>92306.465872966568</v>
      </c>
      <c r="H10" s="136">
        <f t="shared" si="1"/>
        <v>6.5643060000000011</v>
      </c>
      <c r="I10" s="136">
        <f t="shared" si="2"/>
        <v>6.7349779560000007</v>
      </c>
      <c r="J10" s="136">
        <f t="shared" si="2"/>
        <v>6.910087382856001</v>
      </c>
      <c r="K10" s="136">
        <f t="shared" si="2"/>
        <v>7.089749654810257</v>
      </c>
      <c r="M10" s="132"/>
      <c r="P10" s="132"/>
    </row>
    <row r="11" spans="1:16" s="122" customFormat="1" ht="20.25">
      <c r="A11" s="133">
        <v>7</v>
      </c>
      <c r="B11" s="133" t="s">
        <v>49</v>
      </c>
      <c r="C11" s="134">
        <v>91681.25</v>
      </c>
      <c r="D11" s="134">
        <v>35.262500000000003</v>
      </c>
      <c r="E11" s="135">
        <v>5977</v>
      </c>
      <c r="F11" s="134">
        <v>5978.0332917332307</v>
      </c>
      <c r="G11" s="134">
        <v>6135.0870449907034</v>
      </c>
      <c r="H11" s="136">
        <f t="shared" si="1"/>
        <v>0.43632100000000007</v>
      </c>
      <c r="I11" s="136">
        <f t="shared" si="2"/>
        <v>0.44766534600000008</v>
      </c>
      <c r="J11" s="136">
        <f t="shared" si="2"/>
        <v>0.4593046449960001</v>
      </c>
      <c r="K11" s="136">
        <f t="shared" si="2"/>
        <v>0.47124656576589607</v>
      </c>
      <c r="M11" s="132"/>
      <c r="P11" s="132"/>
    </row>
    <row r="12" spans="1:16" s="122" customFormat="1" ht="20.25">
      <c r="A12" s="133">
        <v>8</v>
      </c>
      <c r="B12" s="133" t="s">
        <v>50</v>
      </c>
      <c r="C12" s="134">
        <v>145475</v>
      </c>
      <c r="D12" s="134">
        <v>54.927599999999998</v>
      </c>
      <c r="E12" s="135">
        <v>9316</v>
      </c>
      <c r="F12" s="134">
        <v>9317.521760625923</v>
      </c>
      <c r="G12" s="134">
        <v>9562.3099195657669</v>
      </c>
      <c r="H12" s="136">
        <f t="shared" si="1"/>
        <v>0.68006800000000001</v>
      </c>
      <c r="I12" s="136">
        <f t="shared" si="2"/>
        <v>0.69774976799999999</v>
      </c>
      <c r="J12" s="136">
        <f t="shared" si="2"/>
        <v>0.71589126196800001</v>
      </c>
      <c r="K12" s="136">
        <f t="shared" si="2"/>
        <v>0.73450443477916805</v>
      </c>
      <c r="M12" s="132"/>
      <c r="P12" s="132"/>
    </row>
    <row r="13" spans="1:16" s="122" customFormat="1" ht="20.25">
      <c r="A13" s="133">
        <v>9</v>
      </c>
      <c r="B13" s="133" t="s">
        <v>51</v>
      </c>
      <c r="C13" s="134">
        <v>322287.5</v>
      </c>
      <c r="D13" s="134">
        <v>104.54990000000001</v>
      </c>
      <c r="E13" s="135">
        <v>49404</v>
      </c>
      <c r="F13" s="134">
        <v>49412.935095342764</v>
      </c>
      <c r="G13" s="134">
        <v>50711.102324843327</v>
      </c>
      <c r="H13" s="136">
        <f t="shared" si="1"/>
        <v>3.6064920000000003</v>
      </c>
      <c r="I13" s="136">
        <f t="shared" si="2"/>
        <v>3.7002607920000004</v>
      </c>
      <c r="J13" s="136">
        <f t="shared" si="2"/>
        <v>3.7964675725920003</v>
      </c>
      <c r="K13" s="136">
        <f t="shared" si="2"/>
        <v>3.8951757294793925</v>
      </c>
      <c r="M13" s="132"/>
      <c r="P13" s="132"/>
    </row>
    <row r="14" spans="1:16" s="122" customFormat="1" ht="20.25">
      <c r="A14" s="133">
        <v>10</v>
      </c>
      <c r="B14" s="133" t="s">
        <v>125</v>
      </c>
      <c r="C14" s="134">
        <v>487431.25</v>
      </c>
      <c r="D14" s="134">
        <v>206.57</v>
      </c>
      <c r="E14" s="135">
        <v>32710</v>
      </c>
      <c r="F14" s="134">
        <v>32715.492750879301</v>
      </c>
      <c r="G14" s="134">
        <v>33574.987951968011</v>
      </c>
      <c r="H14" s="136">
        <f t="shared" si="1"/>
        <v>2.3878300000000001</v>
      </c>
      <c r="I14" s="136">
        <f t="shared" si="2"/>
        <v>2.44991358</v>
      </c>
      <c r="J14" s="136">
        <f t="shared" si="2"/>
        <v>2.5136113330800001</v>
      </c>
      <c r="K14" s="136">
        <f t="shared" si="2"/>
        <v>2.5789652277400799</v>
      </c>
      <c r="M14" s="132"/>
      <c r="P14" s="132"/>
    </row>
    <row r="15" spans="1:16" s="122" customFormat="1" ht="20.25">
      <c r="A15" s="133">
        <v>11</v>
      </c>
      <c r="B15" s="133" t="s">
        <v>52</v>
      </c>
      <c r="C15" s="134">
        <v>79237.5</v>
      </c>
      <c r="D15" s="134">
        <v>33.051200000000001</v>
      </c>
      <c r="E15" s="135">
        <v>3166</v>
      </c>
      <c r="F15" s="134">
        <v>3166.0485330466981</v>
      </c>
      <c r="G15" s="134">
        <v>3249.2263577332737</v>
      </c>
      <c r="H15" s="136">
        <f t="shared" si="1"/>
        <v>0.23111800000000002</v>
      </c>
      <c r="I15" s="136">
        <f t="shared" si="2"/>
        <v>0.23712706800000002</v>
      </c>
      <c r="J15" s="136">
        <f t="shared" si="2"/>
        <v>0.24329237176800003</v>
      </c>
      <c r="K15" s="136">
        <f t="shared" si="2"/>
        <v>0.24961797343396802</v>
      </c>
      <c r="M15" s="132"/>
      <c r="P15" s="132"/>
    </row>
    <row r="16" spans="1:16" s="122" customFormat="1" ht="20.25">
      <c r="A16" s="137">
        <v>12</v>
      </c>
      <c r="B16" s="137" t="s">
        <v>126</v>
      </c>
      <c r="C16" s="138">
        <v>286950</v>
      </c>
      <c r="D16" s="138">
        <v>145.75469999999999</v>
      </c>
      <c r="E16" s="139">
        <v>11460</v>
      </c>
      <c r="F16" s="138">
        <v>11461.40357117197</v>
      </c>
      <c r="G16" s="138">
        <v>11762.515385142691</v>
      </c>
      <c r="H16" s="140">
        <f t="shared" si="1"/>
        <v>0.83657999999999999</v>
      </c>
      <c r="I16" s="140">
        <f t="shared" si="2"/>
        <v>0.85833108000000002</v>
      </c>
      <c r="J16" s="140">
        <f t="shared" si="2"/>
        <v>0.88064768808000005</v>
      </c>
      <c r="K16" s="140">
        <f t="shared" si="2"/>
        <v>0.90354452797008</v>
      </c>
      <c r="M16" s="132"/>
      <c r="P16" s="132"/>
    </row>
    <row r="17" spans="1:16" s="122" customFormat="1" ht="21">
      <c r="A17" s="141"/>
      <c r="B17" s="141" t="s">
        <v>0</v>
      </c>
      <c r="C17" s="142">
        <f t="shared" ref="C17:D17" si="3">SUM(C5:C16)</f>
        <v>7140375</v>
      </c>
      <c r="D17" s="142">
        <f t="shared" si="3"/>
        <v>3750.0820999999996</v>
      </c>
      <c r="E17" s="142">
        <f>SUM(E5:E16)</f>
        <v>642910</v>
      </c>
      <c r="F17" s="142">
        <f t="shared" ref="F17:K17" si="4">SUM(F5:F16)</f>
        <v>643027.02274130867</v>
      </c>
      <c r="G17" s="142">
        <f t="shared" si="4"/>
        <v>659920.50634019647</v>
      </c>
      <c r="H17" s="143">
        <f>SUM(H5:H16)</f>
        <v>46.932430000000004</v>
      </c>
      <c r="I17" s="143">
        <f t="shared" si="4"/>
        <v>48.152673180000001</v>
      </c>
      <c r="J17" s="143">
        <f t="shared" si="4"/>
        <v>49.404642682679999</v>
      </c>
      <c r="K17" s="143">
        <f t="shared" si="4"/>
        <v>50.689163392429677</v>
      </c>
      <c r="M17" s="132"/>
      <c r="P17" s="132"/>
    </row>
    <row r="18" spans="1:16" s="122" customFormat="1" ht="11.45" customHeight="1"/>
    <row r="19" spans="1:16" s="122" customFormat="1" ht="20.25">
      <c r="B19" s="144" t="s">
        <v>127</v>
      </c>
    </row>
    <row r="20" spans="1:16" s="122" customFormat="1" ht="20.25">
      <c r="B20" s="122" t="s">
        <v>128</v>
      </c>
    </row>
    <row r="21" spans="1:16" s="122" customFormat="1" ht="20.25">
      <c r="B21" s="122" t="s">
        <v>143</v>
      </c>
      <c r="C21" s="132">
        <v>0.2</v>
      </c>
      <c r="D21" s="122" t="s">
        <v>54</v>
      </c>
    </row>
    <row r="22" spans="1:16" s="122" customFormat="1" ht="20.25"/>
    <row r="23" spans="1:16" s="122" customFormat="1" ht="23.25">
      <c r="A23" s="112"/>
      <c r="B23" s="113" t="s">
        <v>129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6" s="122" customFormat="1" ht="23.25">
      <c r="A24" s="114"/>
      <c r="B24" s="115"/>
      <c r="C24" s="116" t="s">
        <v>130</v>
      </c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6" s="122" customFormat="1" ht="20.25">
      <c r="A25" s="117" t="s">
        <v>106</v>
      </c>
      <c r="B25" s="117" t="s">
        <v>107</v>
      </c>
      <c r="C25" s="117" t="s">
        <v>108</v>
      </c>
      <c r="D25" s="117" t="s">
        <v>109</v>
      </c>
      <c r="E25" s="117" t="s">
        <v>110</v>
      </c>
      <c r="F25" s="118" t="s">
        <v>110</v>
      </c>
      <c r="G25" s="118" t="s">
        <v>110</v>
      </c>
      <c r="H25" s="119"/>
      <c r="I25" s="120" t="s">
        <v>111</v>
      </c>
      <c r="J25" s="120"/>
      <c r="K25" s="121"/>
    </row>
    <row r="26" spans="1:16" s="122" customFormat="1" ht="20.25">
      <c r="A26" s="123"/>
      <c r="B26" s="123"/>
      <c r="C26" s="123"/>
      <c r="D26" s="124"/>
      <c r="E26" s="124" t="s">
        <v>112</v>
      </c>
      <c r="F26" s="118" t="s">
        <v>113</v>
      </c>
      <c r="G26" s="118" t="s">
        <v>114</v>
      </c>
      <c r="H26" s="117" t="s">
        <v>112</v>
      </c>
      <c r="I26" s="117" t="s">
        <v>115</v>
      </c>
      <c r="J26" s="117" t="s">
        <v>116</v>
      </c>
      <c r="K26" s="117" t="s">
        <v>117</v>
      </c>
    </row>
    <row r="27" spans="1:16" s="122" customFormat="1" ht="20.25">
      <c r="A27" s="125"/>
      <c r="B27" s="125"/>
      <c r="C27" s="126" t="s">
        <v>118</v>
      </c>
      <c r="D27" s="126" t="s">
        <v>119</v>
      </c>
      <c r="E27" s="126" t="s">
        <v>120</v>
      </c>
      <c r="F27" s="122" t="s">
        <v>120</v>
      </c>
      <c r="G27" s="122" t="s">
        <v>120</v>
      </c>
      <c r="H27" s="125"/>
      <c r="I27" s="125"/>
      <c r="J27" s="125"/>
      <c r="K27" s="125"/>
    </row>
    <row r="28" spans="1:16" s="122" customFormat="1" ht="20.25">
      <c r="A28" s="127">
        <v>1</v>
      </c>
      <c r="B28" s="127" t="s">
        <v>121</v>
      </c>
      <c r="C28" s="128">
        <v>310937.5</v>
      </c>
      <c r="D28" s="129">
        <v>216.35249999999999</v>
      </c>
      <c r="E28" s="130">
        <f>+E5</f>
        <v>12101</v>
      </c>
      <c r="F28" s="128">
        <v>12102.823452259225</v>
      </c>
      <c r="G28" s="128">
        <v>12420.786527309076</v>
      </c>
      <c r="H28" s="131"/>
      <c r="I28" s="131"/>
      <c r="J28" s="131"/>
      <c r="K28" s="131"/>
      <c r="N28" s="161"/>
    </row>
    <row r="29" spans="1:16" s="122" customFormat="1" ht="20.25">
      <c r="A29" s="133">
        <v>2</v>
      </c>
      <c r="B29" s="133" t="s">
        <v>47</v>
      </c>
      <c r="C29" s="134">
        <v>554500</v>
      </c>
      <c r="D29" s="134">
        <v>351.40560000000005</v>
      </c>
      <c r="E29" s="135">
        <f t="shared" ref="E29:E39" si="5">+E6</f>
        <v>26280</v>
      </c>
      <c r="F29" s="134">
        <v>26283.847319241162</v>
      </c>
      <c r="G29" s="134">
        <v>26974.371555237238</v>
      </c>
      <c r="H29" s="136"/>
      <c r="I29" s="136"/>
      <c r="J29" s="136"/>
      <c r="K29" s="136"/>
      <c r="N29" s="161"/>
    </row>
    <row r="30" spans="1:16" s="122" customFormat="1" ht="20.25">
      <c r="A30" s="133">
        <v>3</v>
      </c>
      <c r="B30" s="133" t="s">
        <v>48</v>
      </c>
      <c r="C30" s="134">
        <v>539250</v>
      </c>
      <c r="D30" s="134">
        <v>313.62239999999997</v>
      </c>
      <c r="E30" s="135">
        <f t="shared" si="5"/>
        <v>28732</v>
      </c>
      <c r="F30" s="134">
        <v>28736.636944518832</v>
      </c>
      <c r="G30" s="134">
        <v>29491.600402881493</v>
      </c>
      <c r="H30" s="136"/>
      <c r="I30" s="136"/>
      <c r="J30" s="136"/>
      <c r="K30" s="136"/>
      <c r="N30" s="161"/>
    </row>
    <row r="31" spans="1:16" s="122" customFormat="1" ht="20.25">
      <c r="A31" s="133">
        <v>4</v>
      </c>
      <c r="B31" s="133" t="s">
        <v>122</v>
      </c>
      <c r="C31" s="134">
        <v>510812.5</v>
      </c>
      <c r="D31" s="134">
        <v>182.2457</v>
      </c>
      <c r="E31" s="135">
        <f t="shared" si="5"/>
        <v>32442</v>
      </c>
      <c r="F31" s="134">
        <v>32447.635808537263</v>
      </c>
      <c r="G31" s="134">
        <v>33300.093922999324</v>
      </c>
      <c r="H31" s="136">
        <f t="shared" ref="H31:K37" si="6">+H8*0.5</f>
        <v>1.1841330000000001</v>
      </c>
      <c r="I31" s="136">
        <f t="shared" si="6"/>
        <v>1.2149204580000001</v>
      </c>
      <c r="J31" s="136">
        <f t="shared" si="6"/>
        <v>1.2465083899080001</v>
      </c>
      <c r="K31" s="136">
        <f t="shared" si="6"/>
        <v>1.2789176080456082</v>
      </c>
      <c r="N31" s="161"/>
    </row>
    <row r="32" spans="1:16" s="122" customFormat="1" ht="20.25">
      <c r="A32" s="133">
        <v>5</v>
      </c>
      <c r="B32" s="133" t="s">
        <v>123</v>
      </c>
      <c r="C32" s="134">
        <v>2432250</v>
      </c>
      <c r="D32" s="134">
        <v>1386.34</v>
      </c>
      <c r="E32" s="135">
        <f t="shared" si="5"/>
        <v>341400</v>
      </c>
      <c r="F32" s="134">
        <v>341461.15653656318</v>
      </c>
      <c r="G32" s="134">
        <v>350431.9590745591</v>
      </c>
      <c r="H32" s="136">
        <f t="shared" si="6"/>
        <v>12.4611</v>
      </c>
      <c r="I32" s="136">
        <f t="shared" si="6"/>
        <v>12.7850886</v>
      </c>
      <c r="J32" s="136">
        <f t="shared" si="6"/>
        <v>13.1175009036</v>
      </c>
      <c r="K32" s="136">
        <f t="shared" si="6"/>
        <v>13.458555927093601</v>
      </c>
      <c r="N32" s="161"/>
    </row>
    <row r="33" spans="1:14" s="122" customFormat="1" ht="20.25">
      <c r="A33" s="133">
        <v>6</v>
      </c>
      <c r="B33" s="133" t="s">
        <v>124</v>
      </c>
      <c r="C33" s="134">
        <v>1379562.5</v>
      </c>
      <c r="D33" s="134">
        <v>720</v>
      </c>
      <c r="E33" s="135">
        <f t="shared" si="5"/>
        <v>89922</v>
      </c>
      <c r="F33" s="134">
        <v>89943.487677389203</v>
      </c>
      <c r="G33" s="134">
        <v>92306.465872966568</v>
      </c>
      <c r="H33" s="136">
        <f t="shared" si="6"/>
        <v>3.2821530000000005</v>
      </c>
      <c r="I33" s="136">
        <f t="shared" si="6"/>
        <v>3.3674889780000004</v>
      </c>
      <c r="J33" s="136">
        <f t="shared" si="6"/>
        <v>3.4550436914280005</v>
      </c>
      <c r="K33" s="136">
        <f t="shared" si="6"/>
        <v>3.5448748274051285</v>
      </c>
      <c r="N33" s="161"/>
    </row>
    <row r="34" spans="1:14" s="122" customFormat="1" ht="20.25">
      <c r="A34" s="133">
        <v>7</v>
      </c>
      <c r="B34" s="133" t="s">
        <v>49</v>
      </c>
      <c r="C34" s="134">
        <v>91681.25</v>
      </c>
      <c r="D34" s="134">
        <v>35.262500000000003</v>
      </c>
      <c r="E34" s="135">
        <f t="shared" si="5"/>
        <v>5977</v>
      </c>
      <c r="F34" s="134">
        <v>5978.0332917332307</v>
      </c>
      <c r="G34" s="134">
        <v>6135.0870449907034</v>
      </c>
      <c r="H34" s="136"/>
      <c r="I34" s="136"/>
      <c r="J34" s="136"/>
      <c r="K34" s="136"/>
      <c r="N34" s="161"/>
    </row>
    <row r="35" spans="1:14" s="122" customFormat="1" ht="20.25">
      <c r="A35" s="133">
        <v>8</v>
      </c>
      <c r="B35" s="133" t="s">
        <v>50</v>
      </c>
      <c r="C35" s="134">
        <v>145475</v>
      </c>
      <c r="D35" s="134">
        <v>54.927599999999998</v>
      </c>
      <c r="E35" s="135">
        <f t="shared" si="5"/>
        <v>9316</v>
      </c>
      <c r="F35" s="134">
        <v>9317.521760625923</v>
      </c>
      <c r="G35" s="134">
        <v>9562.3099195657669</v>
      </c>
      <c r="H35" s="136">
        <f t="shared" si="6"/>
        <v>0.340034</v>
      </c>
      <c r="I35" s="136">
        <f t="shared" si="6"/>
        <v>0.348874884</v>
      </c>
      <c r="J35" s="136">
        <f t="shared" si="6"/>
        <v>0.35794563098400001</v>
      </c>
      <c r="K35" s="136">
        <f t="shared" si="6"/>
        <v>0.36725221738958402</v>
      </c>
      <c r="N35" s="161"/>
    </row>
    <row r="36" spans="1:14" s="122" customFormat="1" ht="20.25">
      <c r="A36" s="133">
        <v>9</v>
      </c>
      <c r="B36" s="133" t="s">
        <v>51</v>
      </c>
      <c r="C36" s="134">
        <v>322287.5</v>
      </c>
      <c r="D36" s="134">
        <v>104.54990000000001</v>
      </c>
      <c r="E36" s="135">
        <f t="shared" si="5"/>
        <v>49404</v>
      </c>
      <c r="F36" s="134">
        <v>49412.935095342764</v>
      </c>
      <c r="G36" s="134">
        <v>50711.102324843327</v>
      </c>
      <c r="H36" s="136">
        <f t="shared" si="6"/>
        <v>1.8032460000000001</v>
      </c>
      <c r="I36" s="136">
        <f t="shared" si="6"/>
        <v>1.8501303960000002</v>
      </c>
      <c r="J36" s="136">
        <f t="shared" si="6"/>
        <v>1.8982337862960001</v>
      </c>
      <c r="K36" s="136">
        <f t="shared" si="6"/>
        <v>1.9475878647396963</v>
      </c>
      <c r="N36" s="161"/>
    </row>
    <row r="37" spans="1:14" s="122" customFormat="1" ht="20.25">
      <c r="A37" s="133">
        <v>10</v>
      </c>
      <c r="B37" s="133" t="s">
        <v>125</v>
      </c>
      <c r="C37" s="134">
        <v>487431.25</v>
      </c>
      <c r="D37" s="134">
        <v>206.57</v>
      </c>
      <c r="E37" s="135">
        <f t="shared" si="5"/>
        <v>32710</v>
      </c>
      <c r="F37" s="134">
        <v>32715.492750879301</v>
      </c>
      <c r="G37" s="134">
        <v>33574.987951968011</v>
      </c>
      <c r="H37" s="136">
        <f t="shared" si="6"/>
        <v>1.1939150000000001</v>
      </c>
      <c r="I37" s="136">
        <f t="shared" si="6"/>
        <v>1.22495679</v>
      </c>
      <c r="J37" s="136">
        <f t="shared" si="6"/>
        <v>1.25680566654</v>
      </c>
      <c r="K37" s="136">
        <f t="shared" si="6"/>
        <v>1.2894826138700399</v>
      </c>
      <c r="N37" s="161"/>
    </row>
    <row r="38" spans="1:14" s="122" customFormat="1" ht="20.25">
      <c r="A38" s="133">
        <v>11</v>
      </c>
      <c r="B38" s="133" t="s">
        <v>52</v>
      </c>
      <c r="C38" s="134">
        <v>79237.5</v>
      </c>
      <c r="D38" s="134">
        <v>33.051200000000001</v>
      </c>
      <c r="E38" s="135">
        <f t="shared" si="5"/>
        <v>3166</v>
      </c>
      <c r="F38" s="134">
        <v>3166.0485330466981</v>
      </c>
      <c r="G38" s="134">
        <v>3249.2263577332737</v>
      </c>
      <c r="H38" s="136"/>
      <c r="I38" s="136"/>
      <c r="J38" s="136"/>
      <c r="K38" s="136"/>
      <c r="N38" s="161"/>
    </row>
    <row r="39" spans="1:14" s="122" customFormat="1" ht="20.25">
      <c r="A39" s="137">
        <v>12</v>
      </c>
      <c r="B39" s="137" t="s">
        <v>126</v>
      </c>
      <c r="C39" s="138">
        <v>286950</v>
      </c>
      <c r="D39" s="138">
        <v>145.75469999999999</v>
      </c>
      <c r="E39" s="139">
        <f t="shared" si="5"/>
        <v>11460</v>
      </c>
      <c r="F39" s="138">
        <v>11461.40357117197</v>
      </c>
      <c r="G39" s="138">
        <v>11762.515385142691</v>
      </c>
      <c r="H39" s="140"/>
      <c r="I39" s="140"/>
      <c r="J39" s="140"/>
      <c r="K39" s="140"/>
      <c r="N39" s="161"/>
    </row>
    <row r="40" spans="1:14" s="122" customFormat="1" ht="21">
      <c r="A40" s="141"/>
      <c r="B40" s="141" t="s">
        <v>0</v>
      </c>
      <c r="C40" s="142">
        <f t="shared" ref="C40" si="7">SUM(C28:C39)</f>
        <v>7140375</v>
      </c>
      <c r="D40" s="142">
        <f t="shared" ref="D40" si="8">SUM(D28:D39)</f>
        <v>3750.0820999999996</v>
      </c>
      <c r="E40" s="142">
        <f>SUM(E28:E39)</f>
        <v>642910</v>
      </c>
      <c r="F40" s="142">
        <f t="shared" ref="F40:G40" si="9">SUM(F28:F39)</f>
        <v>643027.02274130867</v>
      </c>
      <c r="G40" s="142">
        <f t="shared" si="9"/>
        <v>659920.50634019647</v>
      </c>
      <c r="H40" s="143">
        <f>SUM(H28:H39)</f>
        <v>20.264581000000003</v>
      </c>
      <c r="I40" s="143">
        <f t="shared" ref="I40:K40" si="10">SUM(I28:I39)</f>
        <v>20.791460106000002</v>
      </c>
      <c r="J40" s="143">
        <f t="shared" si="10"/>
        <v>21.332038068755999</v>
      </c>
      <c r="K40" s="143">
        <f t="shared" si="10"/>
        <v>21.886671058543655</v>
      </c>
      <c r="N40" s="161"/>
    </row>
    <row r="41" spans="1:14" s="122" customFormat="1" ht="12.6" customHeight="1"/>
    <row r="42" spans="1:14" s="122" customFormat="1" ht="20.25">
      <c r="B42" s="144" t="s">
        <v>127</v>
      </c>
    </row>
    <row r="43" spans="1:14" s="122" customFormat="1" ht="20.25">
      <c r="B43" s="122" t="s">
        <v>128</v>
      </c>
    </row>
    <row r="44" spans="1:14" s="122" customFormat="1" ht="20.25">
      <c r="B44" s="122" t="s">
        <v>53</v>
      </c>
      <c r="C44" s="145">
        <v>0.5</v>
      </c>
      <c r="D44" s="122" t="s">
        <v>131</v>
      </c>
    </row>
    <row r="45" spans="1:14" s="122" customFormat="1" ht="20.25"/>
    <row r="46" spans="1:14" s="122" customFormat="1" ht="20.25"/>
    <row r="47" spans="1:14" s="122" customFormat="1" ht="20.25"/>
    <row r="48" spans="1:14" s="122" customFormat="1" ht="20.25"/>
    <row r="49" s="122" customFormat="1" ht="20.25"/>
    <row r="50" s="122" customFormat="1" ht="20.25"/>
    <row r="51" s="122" customFormat="1" ht="20.25"/>
    <row r="52" s="122" customFormat="1" ht="20.25"/>
    <row r="53" s="122" customFormat="1" ht="20.25"/>
    <row r="54" s="122" customFormat="1" ht="20.25"/>
    <row r="55" s="122" customFormat="1" ht="20.25"/>
    <row r="56" s="122" customFormat="1" ht="20.25"/>
    <row r="57" s="122" customFormat="1" ht="20.25"/>
    <row r="58" s="122" customFormat="1" ht="20.25"/>
    <row r="59" s="122" customFormat="1" ht="20.25"/>
    <row r="60" s="122" customFormat="1" ht="20.25"/>
    <row r="61" s="122" customFormat="1" ht="20.25"/>
    <row r="62" s="122" customFormat="1" ht="20.25"/>
    <row r="63" s="122" customFormat="1" ht="20.25"/>
    <row r="64" s="122" customFormat="1" ht="20.25"/>
    <row r="65" s="122" customFormat="1" ht="20.25"/>
    <row r="66" s="122" customFormat="1" ht="20.25"/>
    <row r="67" s="122" customFormat="1" ht="20.25"/>
    <row r="68" s="122" customFormat="1" ht="20.25"/>
    <row r="69" s="122" customFormat="1" ht="20.25"/>
    <row r="70" s="122" customFormat="1" ht="20.25"/>
    <row r="71" s="122" customFormat="1" ht="20.25"/>
    <row r="72" s="122" customFormat="1" ht="20.25"/>
    <row r="73" s="122" customFormat="1" ht="20.25"/>
    <row r="74" s="122" customFormat="1" ht="20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46" customFormat="1"/>
    <row r="92" s="146" customFormat="1"/>
    <row r="93" s="146" customFormat="1"/>
    <row r="94" s="146" customFormat="1"/>
    <row r="95" s="146" customFormat="1"/>
    <row r="96" s="146" customFormat="1"/>
    <row r="97" s="146" customFormat="1"/>
    <row r="98" s="146" customFormat="1"/>
    <row r="99" s="146" customFormat="1"/>
    <row r="100" s="146" customFormat="1"/>
    <row r="101" s="146" customFormat="1"/>
    <row r="102" s="146" customFormat="1"/>
    <row r="103" s="146" customFormat="1"/>
    <row r="104" s="146" customFormat="1"/>
    <row r="105" s="146" customFormat="1"/>
    <row r="106" s="146" customFormat="1"/>
    <row r="107" s="146" customFormat="1"/>
    <row r="108" s="146" customFormat="1"/>
    <row r="109" s="146" customFormat="1"/>
    <row r="110" s="146" customFormat="1"/>
    <row r="111" s="146" customFormat="1"/>
    <row r="112" s="146" customFormat="1"/>
    <row r="113" s="146" customFormat="1"/>
    <row r="114" s="146" customFormat="1"/>
    <row r="115" s="146" customFormat="1"/>
    <row r="116" s="146" customFormat="1"/>
    <row r="117" s="146" customFormat="1"/>
    <row r="118" s="146" customFormat="1"/>
    <row r="119" s="146" customFormat="1"/>
    <row r="120" s="146" customFormat="1"/>
    <row r="121" s="146" customFormat="1"/>
    <row r="122" s="146" customFormat="1"/>
    <row r="123" s="146" customFormat="1"/>
    <row r="124" s="146" customFormat="1"/>
    <row r="125" s="146" customFormat="1"/>
    <row r="126" s="146" customFormat="1"/>
    <row r="127" s="146" customFormat="1"/>
    <row r="128" s="146" customFormat="1"/>
    <row r="129" s="146" customFormat="1"/>
    <row r="130" s="146" customFormat="1"/>
    <row r="131" s="146" customFormat="1"/>
    <row r="132" s="146" customFormat="1"/>
    <row r="133" s="146" customFormat="1"/>
    <row r="134" s="146" customFormat="1"/>
    <row r="135" s="146" customFormat="1"/>
    <row r="136" s="146" customFormat="1"/>
    <row r="137" s="146" customFormat="1"/>
    <row r="138" s="146" customFormat="1"/>
    <row r="139" s="146" customFormat="1"/>
    <row r="140" s="146" customFormat="1"/>
    <row r="141" s="146" customFormat="1"/>
    <row r="142" s="146" customFormat="1"/>
    <row r="143" s="146" customFormat="1"/>
    <row r="144" s="146" customFormat="1"/>
    <row r="145" s="146" customFormat="1"/>
    <row r="146" s="146" customFormat="1"/>
    <row r="147" s="146" customFormat="1"/>
    <row r="148" s="146" customFormat="1"/>
    <row r="149" s="146" customFormat="1"/>
    <row r="150" s="146" customFormat="1"/>
    <row r="151" s="146" customFormat="1"/>
    <row r="152" s="146" customFormat="1"/>
    <row r="153" s="146" customFormat="1"/>
    <row r="154" s="146" customFormat="1"/>
    <row r="155" s="146" customFormat="1"/>
    <row r="156" s="146" customFormat="1"/>
    <row r="157" s="146" customFormat="1"/>
    <row r="158" s="146" customFormat="1"/>
    <row r="159" s="146" customFormat="1"/>
    <row r="160" s="146" customFormat="1"/>
    <row r="161" s="146" customFormat="1"/>
    <row r="162" s="146" customFormat="1"/>
    <row r="163" s="146" customFormat="1"/>
    <row r="164" s="146" customFormat="1"/>
    <row r="165" s="146" customFormat="1"/>
    <row r="166" s="146" customFormat="1"/>
    <row r="167" s="146" customFormat="1"/>
    <row r="168" s="146" customFormat="1"/>
    <row r="169" s="146" customFormat="1"/>
    <row r="170" s="146" customFormat="1"/>
    <row r="171" s="146" customFormat="1"/>
    <row r="172" s="146" customFormat="1"/>
    <row r="173" s="146" customFormat="1"/>
    <row r="174" s="146" customFormat="1"/>
    <row r="175" s="146" customFormat="1"/>
    <row r="176" s="146" customFormat="1"/>
    <row r="177" s="146" customFormat="1"/>
    <row r="178" s="146" customFormat="1"/>
    <row r="179" s="146" customFormat="1"/>
    <row r="180" s="146" customFormat="1"/>
    <row r="181" s="146" customFormat="1"/>
    <row r="182" s="146" customFormat="1"/>
    <row r="183" s="146" customFormat="1"/>
    <row r="184" s="146" customFormat="1"/>
    <row r="185" s="146" customFormat="1"/>
    <row r="186" s="146" customFormat="1"/>
    <row r="187" s="146" customFormat="1"/>
    <row r="188" s="146" customFormat="1"/>
    <row r="189" s="146" customFormat="1"/>
    <row r="190" s="146" customFormat="1"/>
    <row r="191" s="146" customFormat="1"/>
    <row r="192" s="146" customFormat="1"/>
    <row r="193" s="146" customFormat="1"/>
    <row r="194" s="146" customFormat="1"/>
    <row r="195" s="146" customFormat="1"/>
    <row r="196" s="146" customFormat="1"/>
    <row r="197" s="146" customFormat="1"/>
    <row r="198" s="146" customFormat="1"/>
    <row r="199" s="146" customFormat="1"/>
    <row r="200" s="146" customFormat="1"/>
    <row r="201" s="146" customFormat="1"/>
    <row r="202" s="146" customFormat="1"/>
    <row r="203" s="146" customFormat="1"/>
    <row r="204" s="146" customFormat="1"/>
    <row r="205" s="146" customFormat="1"/>
    <row r="206" s="146" customFormat="1"/>
    <row r="207" s="146" customFormat="1"/>
    <row r="208" s="146" customFormat="1"/>
    <row r="209" s="146" customFormat="1"/>
    <row r="210" s="146" customFormat="1"/>
    <row r="211" s="146" customFormat="1"/>
    <row r="212" s="146" customFormat="1"/>
    <row r="213" s="146" customFormat="1"/>
    <row r="214" s="146" customFormat="1"/>
    <row r="215" s="146" customFormat="1"/>
    <row r="216" s="146" customFormat="1"/>
    <row r="217" s="146" customFormat="1"/>
    <row r="218" s="146" customFormat="1"/>
    <row r="219" s="146" customFormat="1"/>
    <row r="220" s="146" customFormat="1"/>
    <row r="221" s="146" customFormat="1"/>
    <row r="222" s="146" customFormat="1"/>
    <row r="223" s="146" customFormat="1"/>
    <row r="224" s="146" customFormat="1"/>
    <row r="225" s="146" customFormat="1"/>
    <row r="226" s="146" customFormat="1"/>
    <row r="227" s="146" customFormat="1"/>
    <row r="228" s="146" customFormat="1"/>
    <row r="229" s="146" customFormat="1"/>
    <row r="230" s="146" customFormat="1"/>
    <row r="231" s="146" customFormat="1"/>
    <row r="232" s="146" customFormat="1"/>
    <row r="233" s="146" customFormat="1"/>
    <row r="234" s="146" customFormat="1"/>
    <row r="235" s="146" customFormat="1"/>
    <row r="236" s="146" customFormat="1"/>
    <row r="237" s="146" customFormat="1"/>
    <row r="238" s="146" customFormat="1"/>
    <row r="239" s="146" customFormat="1"/>
    <row r="240" s="146" customFormat="1"/>
    <row r="241" s="146" customFormat="1"/>
    <row r="242" s="146" customFormat="1"/>
    <row r="243" s="146" customFormat="1"/>
    <row r="244" s="146" customFormat="1"/>
    <row r="245" s="146" customFormat="1"/>
    <row r="246" s="146" customFormat="1"/>
    <row r="247" s="146" customFormat="1"/>
    <row r="248" s="146" customFormat="1"/>
    <row r="249" s="146" customFormat="1"/>
    <row r="250" s="146" customFormat="1"/>
    <row r="251" s="146" customFormat="1"/>
    <row r="252" s="146" customFormat="1"/>
    <row r="253" s="146" customFormat="1"/>
    <row r="254" s="146" customFormat="1"/>
    <row r="255" s="146" customFormat="1"/>
    <row r="256" s="146" customFormat="1"/>
    <row r="257" s="146" customFormat="1"/>
    <row r="258" s="146" customFormat="1"/>
    <row r="259" s="146" customFormat="1"/>
    <row r="260" s="146" customFormat="1"/>
    <row r="261" s="146" customFormat="1"/>
    <row r="262" s="146" customFormat="1"/>
    <row r="263" s="146" customFormat="1"/>
    <row r="264" s="146" customFormat="1"/>
    <row r="265" s="146" customFormat="1"/>
    <row r="266" s="146" customFormat="1"/>
    <row r="267" s="146" customFormat="1"/>
    <row r="268" s="146" customFormat="1"/>
    <row r="269" s="146" customFormat="1"/>
    <row r="270" s="146" customFormat="1"/>
    <row r="271" s="146" customFormat="1"/>
    <row r="272" s="146" customFormat="1"/>
    <row r="273" s="146" customFormat="1"/>
    <row r="274" s="146" customFormat="1"/>
    <row r="275" s="146" customFormat="1"/>
    <row r="276" s="146" customFormat="1"/>
    <row r="277" s="146" customFormat="1"/>
    <row r="278" s="146" customFormat="1"/>
  </sheetData>
  <printOptions horizontalCentered="1"/>
  <pageMargins left="0.35433070866141736" right="0.15748031496062992" top="0.94" bottom="0.43307086614173229" header="0.51181102362204722" footer="0.23622047244094491"/>
  <pageSetup paperSize="9" orientation="portrait" r:id="rId1"/>
  <headerFooter alignWithMargins="0">
    <oddFooter>&amp;R&amp;8&amp;Z&amp;F/&amp;A</oddFooter>
  </headerFooter>
  <rowBreaks count="1" manualBreakCount="1">
    <brk id="2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81"/>
  <sheetViews>
    <sheetView zoomScaleNormal="100" zoomScaleSheetLayoutView="100" workbookViewId="0">
      <selection activeCell="E13" sqref="E13"/>
    </sheetView>
  </sheetViews>
  <sheetFormatPr defaultColWidth="9.33203125" defaultRowHeight="12.75"/>
  <cols>
    <col min="1" max="1" width="9.5" style="147" customWidth="1"/>
    <col min="2" max="2" width="32.5" style="112" customWidth="1"/>
    <col min="3" max="4" width="14.83203125" style="112" customWidth="1"/>
    <col min="5" max="5" width="27.5" style="112" customWidth="1"/>
    <col min="6" max="7" width="7.6640625" style="112" bestFit="1" customWidth="1"/>
    <col min="8" max="9" width="10.5" style="112" bestFit="1" customWidth="1"/>
    <col min="10" max="11" width="7.6640625" style="112" bestFit="1" customWidth="1"/>
    <col min="12" max="12" width="10.5" style="112" bestFit="1" customWidth="1"/>
    <col min="13" max="16384" width="9.33203125" style="112"/>
  </cols>
  <sheetData>
    <row r="1" spans="1:5" ht="23.25">
      <c r="B1" s="113" t="s">
        <v>144</v>
      </c>
    </row>
    <row r="2" spans="1:5" s="114" customFormat="1" ht="25.5" customHeight="1">
      <c r="A2" s="148"/>
      <c r="B2" s="115"/>
      <c r="C2" s="116" t="s">
        <v>132</v>
      </c>
    </row>
    <row r="3" spans="1:5" s="122" customFormat="1" ht="20.25">
      <c r="A3" s="117" t="s">
        <v>106</v>
      </c>
      <c r="B3" s="117" t="s">
        <v>107</v>
      </c>
      <c r="C3" s="117" t="s">
        <v>108</v>
      </c>
      <c r="D3" s="149" t="s">
        <v>109</v>
      </c>
      <c r="E3" s="150" t="s">
        <v>133</v>
      </c>
    </row>
    <row r="4" spans="1:5" s="122" customFormat="1" ht="20.25">
      <c r="A4" s="124"/>
      <c r="B4" s="123"/>
      <c r="C4" s="123"/>
      <c r="D4" s="151"/>
      <c r="E4" s="152" t="s">
        <v>134</v>
      </c>
    </row>
    <row r="5" spans="1:5" s="122" customFormat="1" ht="20.25">
      <c r="A5" s="126"/>
      <c r="B5" s="125"/>
      <c r="C5" s="126" t="s">
        <v>135</v>
      </c>
      <c r="D5" s="153" t="s">
        <v>119</v>
      </c>
      <c r="E5" s="154" t="s">
        <v>136</v>
      </c>
    </row>
    <row r="6" spans="1:5" s="122" customFormat="1" ht="20.25">
      <c r="A6" s="155">
        <v>1</v>
      </c>
      <c r="B6" s="127" t="s">
        <v>121</v>
      </c>
      <c r="C6" s="128">
        <v>497.5</v>
      </c>
      <c r="D6" s="129">
        <v>216.35249999999999</v>
      </c>
      <c r="E6" s="131">
        <f>584*C6*6/1000000</f>
        <v>1.7432399999999999</v>
      </c>
    </row>
    <row r="7" spans="1:5" s="122" customFormat="1" ht="20.25">
      <c r="A7" s="156">
        <v>2</v>
      </c>
      <c r="B7" s="133" t="s">
        <v>47</v>
      </c>
      <c r="C7" s="134">
        <v>887.2</v>
      </c>
      <c r="D7" s="134">
        <v>351.40560000000005</v>
      </c>
      <c r="E7" s="136">
        <f t="shared" ref="E7:E17" si="0">584*C7*6/1000000</f>
        <v>3.1087488000000003</v>
      </c>
    </row>
    <row r="8" spans="1:5" s="122" customFormat="1" ht="20.25">
      <c r="A8" s="156">
        <v>3</v>
      </c>
      <c r="B8" s="133" t="s">
        <v>48</v>
      </c>
      <c r="C8" s="134">
        <v>862.8</v>
      </c>
      <c r="D8" s="134">
        <v>313.62239999999997</v>
      </c>
      <c r="E8" s="136">
        <f t="shared" si="0"/>
        <v>3.0232511999999998</v>
      </c>
    </row>
    <row r="9" spans="1:5" s="122" customFormat="1" ht="20.25">
      <c r="A9" s="156">
        <v>4</v>
      </c>
      <c r="B9" s="133" t="s">
        <v>122</v>
      </c>
      <c r="C9" s="134">
        <v>817.3</v>
      </c>
      <c r="D9" s="134">
        <v>182.2457</v>
      </c>
      <c r="E9" s="136">
        <f t="shared" si="0"/>
        <v>2.8638191999999996</v>
      </c>
    </row>
    <row r="10" spans="1:5" s="122" customFormat="1" ht="20.25">
      <c r="A10" s="156">
        <v>5</v>
      </c>
      <c r="B10" s="133" t="s">
        <v>123</v>
      </c>
      <c r="C10" s="134">
        <v>3891.6</v>
      </c>
      <c r="D10" s="134">
        <v>1386.34</v>
      </c>
      <c r="E10" s="136">
        <f t="shared" si="0"/>
        <v>13.636166399999999</v>
      </c>
    </row>
    <row r="11" spans="1:5" s="122" customFormat="1" ht="20.25">
      <c r="A11" s="156">
        <v>6</v>
      </c>
      <c r="B11" s="133" t="s">
        <v>124</v>
      </c>
      <c r="C11" s="134">
        <v>2207.3000000000002</v>
      </c>
      <c r="D11" s="134">
        <v>720</v>
      </c>
      <c r="E11" s="136">
        <f t="shared" si="0"/>
        <v>7.7343792000000011</v>
      </c>
    </row>
    <row r="12" spans="1:5" s="122" customFormat="1" ht="20.25">
      <c r="A12" s="156">
        <v>7</v>
      </c>
      <c r="B12" s="133" t="s">
        <v>49</v>
      </c>
      <c r="C12" s="134">
        <v>146.69</v>
      </c>
      <c r="D12" s="134">
        <v>35.262500000000003</v>
      </c>
      <c r="E12" s="136">
        <f t="shared" si="0"/>
        <v>0.51400175999999997</v>
      </c>
    </row>
    <row r="13" spans="1:5" s="122" customFormat="1" ht="20.25">
      <c r="A13" s="156">
        <v>8</v>
      </c>
      <c r="B13" s="133" t="s">
        <v>50</v>
      </c>
      <c r="C13" s="134">
        <v>232.76</v>
      </c>
      <c r="D13" s="134">
        <v>54.927599999999998</v>
      </c>
      <c r="E13" s="136">
        <f t="shared" si="0"/>
        <v>0.81559104000000004</v>
      </c>
    </row>
    <row r="14" spans="1:5" s="122" customFormat="1" ht="20.25">
      <c r="A14" s="156">
        <v>9</v>
      </c>
      <c r="B14" s="133" t="s">
        <v>51</v>
      </c>
      <c r="C14" s="134">
        <v>515.66</v>
      </c>
      <c r="D14" s="134">
        <v>104.54990000000001</v>
      </c>
      <c r="E14" s="136">
        <f t="shared" si="0"/>
        <v>1.8068726400000001</v>
      </c>
    </row>
    <row r="15" spans="1:5" s="122" customFormat="1" ht="20.25">
      <c r="A15" s="156">
        <v>10</v>
      </c>
      <c r="B15" s="133" t="s">
        <v>125</v>
      </c>
      <c r="C15" s="134">
        <v>779.89</v>
      </c>
      <c r="D15" s="134">
        <v>206.57</v>
      </c>
      <c r="E15" s="136">
        <f t="shared" si="0"/>
        <v>2.7327345599999999</v>
      </c>
    </row>
    <row r="16" spans="1:5" s="122" customFormat="1" ht="20.25">
      <c r="A16" s="156">
        <v>11</v>
      </c>
      <c r="B16" s="133" t="s">
        <v>52</v>
      </c>
      <c r="C16" s="134">
        <v>126.78</v>
      </c>
      <c r="D16" s="134">
        <v>33.051200000000001</v>
      </c>
      <c r="E16" s="136">
        <f t="shared" si="0"/>
        <v>0.44423711999999999</v>
      </c>
    </row>
    <row r="17" spans="1:5" s="122" customFormat="1" ht="20.25">
      <c r="A17" s="157">
        <v>12</v>
      </c>
      <c r="B17" s="137" t="s">
        <v>126</v>
      </c>
      <c r="C17" s="138">
        <v>459.12</v>
      </c>
      <c r="D17" s="138">
        <v>145.75469999999999</v>
      </c>
      <c r="E17" s="140">
        <f t="shared" si="0"/>
        <v>1.60875648</v>
      </c>
    </row>
    <row r="18" spans="1:5" s="122" customFormat="1" ht="21">
      <c r="A18" s="158"/>
      <c r="B18" s="141" t="s">
        <v>0</v>
      </c>
      <c r="C18" s="159">
        <f>SUM(C6:C17)</f>
        <v>11424.600000000002</v>
      </c>
      <c r="D18" s="159">
        <f>SUM(D6:D17)</f>
        <v>3750.0820999999996</v>
      </c>
      <c r="E18" s="143">
        <f>SUM(E6:E17)</f>
        <v>40.031798399999992</v>
      </c>
    </row>
    <row r="19" spans="1:5" s="122" customFormat="1" ht="20.25">
      <c r="A19" s="118"/>
    </row>
    <row r="20" spans="1:5" s="122" customFormat="1" ht="20.25">
      <c r="A20" s="118"/>
      <c r="B20" s="144" t="s">
        <v>137</v>
      </c>
    </row>
    <row r="21" spans="1:5" s="122" customFormat="1" ht="20.25">
      <c r="A21" s="118"/>
      <c r="B21" s="122" t="s">
        <v>138</v>
      </c>
    </row>
    <row r="22" spans="1:5" s="122" customFormat="1" ht="20.25">
      <c r="A22" s="118"/>
      <c r="B22" s="122" t="s">
        <v>139</v>
      </c>
    </row>
    <row r="23" spans="1:5" s="122" customFormat="1" ht="20.25">
      <c r="A23" s="118"/>
      <c r="B23" s="122" t="s">
        <v>140</v>
      </c>
    </row>
    <row r="24" spans="1:5" s="122" customFormat="1" ht="20.25">
      <c r="A24" s="118"/>
    </row>
    <row r="25" spans="1:5" s="122" customFormat="1" ht="20.25">
      <c r="A25" s="118"/>
    </row>
    <row r="26" spans="1:5" s="122" customFormat="1" ht="20.25">
      <c r="A26" s="118"/>
    </row>
    <row r="27" spans="1:5" s="122" customFormat="1" ht="20.25">
      <c r="A27" s="118"/>
    </row>
    <row r="28" spans="1:5" s="122" customFormat="1" ht="20.25">
      <c r="A28" s="118"/>
    </row>
    <row r="29" spans="1:5" s="122" customFormat="1" ht="20.25">
      <c r="A29" s="118"/>
    </row>
    <row r="30" spans="1:5" s="122" customFormat="1" ht="20.25">
      <c r="A30" s="118"/>
    </row>
    <row r="31" spans="1:5" s="122" customFormat="1" ht="20.25">
      <c r="A31" s="118"/>
    </row>
    <row r="32" spans="1:5" s="122" customFormat="1" ht="20.25">
      <c r="A32" s="118"/>
    </row>
    <row r="33" spans="1:1" s="122" customFormat="1" ht="20.25">
      <c r="A33" s="118"/>
    </row>
    <row r="34" spans="1:1" s="122" customFormat="1" ht="20.25">
      <c r="A34" s="118"/>
    </row>
    <row r="35" spans="1:1" s="122" customFormat="1" ht="20.25">
      <c r="A35" s="118"/>
    </row>
    <row r="36" spans="1:1" s="122" customFormat="1" ht="20.25">
      <c r="A36" s="118"/>
    </row>
    <row r="37" spans="1:1" s="122" customFormat="1" ht="20.25">
      <c r="A37" s="118"/>
    </row>
    <row r="38" spans="1:1" s="122" customFormat="1" ht="20.25">
      <c r="A38" s="118"/>
    </row>
    <row r="39" spans="1:1" s="122" customFormat="1" ht="20.25">
      <c r="A39" s="118"/>
    </row>
    <row r="40" spans="1:1" s="122" customFormat="1" ht="20.25">
      <c r="A40" s="118"/>
    </row>
    <row r="41" spans="1:1" s="122" customFormat="1" ht="20.25">
      <c r="A41" s="118"/>
    </row>
    <row r="42" spans="1:1" s="122" customFormat="1" ht="20.25">
      <c r="A42" s="118"/>
    </row>
    <row r="43" spans="1:1" s="122" customFormat="1" ht="20.25">
      <c r="A43" s="118"/>
    </row>
    <row r="44" spans="1:1" s="122" customFormat="1" ht="20.25">
      <c r="A44" s="118"/>
    </row>
    <row r="45" spans="1:1" s="122" customFormat="1" ht="20.25">
      <c r="A45" s="118"/>
    </row>
    <row r="46" spans="1:1" s="122" customFormat="1" ht="20.25">
      <c r="A46" s="118"/>
    </row>
    <row r="47" spans="1:1" s="122" customFormat="1" ht="20.25">
      <c r="A47" s="118"/>
    </row>
    <row r="48" spans="1:1" s="122" customFormat="1" ht="20.25">
      <c r="A48" s="118"/>
    </row>
    <row r="49" spans="1:1" s="122" customFormat="1" ht="20.25">
      <c r="A49" s="118"/>
    </row>
    <row r="50" spans="1:1" s="122" customFormat="1" ht="20.25">
      <c r="A50" s="118"/>
    </row>
    <row r="51" spans="1:1" s="122" customFormat="1" ht="20.25">
      <c r="A51" s="118"/>
    </row>
    <row r="52" spans="1:1" s="122" customFormat="1" ht="20.25">
      <c r="A52" s="118"/>
    </row>
    <row r="53" spans="1:1" s="122" customFormat="1" ht="20.25">
      <c r="A53" s="118"/>
    </row>
    <row r="54" spans="1:1" s="122" customFormat="1" ht="20.25">
      <c r="A54" s="118"/>
    </row>
    <row r="55" spans="1:1" s="122" customFormat="1" ht="20.25">
      <c r="A55" s="118"/>
    </row>
    <row r="56" spans="1:1" s="122" customFormat="1" ht="20.25">
      <c r="A56" s="118"/>
    </row>
    <row r="57" spans="1:1" s="122" customFormat="1" ht="20.25">
      <c r="A57" s="118"/>
    </row>
    <row r="58" spans="1:1" s="122" customFormat="1" ht="20.25">
      <c r="A58" s="118"/>
    </row>
    <row r="59" spans="1:1" s="122" customFormat="1" ht="20.25">
      <c r="A59" s="118"/>
    </row>
    <row r="60" spans="1:1" s="122" customFormat="1" ht="20.25">
      <c r="A60" s="118"/>
    </row>
    <row r="61" spans="1:1" s="122" customFormat="1" ht="20.25">
      <c r="A61" s="118"/>
    </row>
    <row r="62" spans="1:1" s="122" customFormat="1" ht="20.25">
      <c r="A62" s="118"/>
    </row>
    <row r="63" spans="1:1" s="122" customFormat="1" ht="20.25">
      <c r="A63" s="118"/>
    </row>
    <row r="64" spans="1:1" s="122" customFormat="1" ht="20.25">
      <c r="A64" s="118"/>
    </row>
    <row r="65" spans="1:1" s="122" customFormat="1" ht="20.25">
      <c r="A65" s="118"/>
    </row>
    <row r="66" spans="1:1" s="122" customFormat="1" ht="20.25">
      <c r="A66" s="118"/>
    </row>
    <row r="67" spans="1:1" s="122" customFormat="1" ht="20.25">
      <c r="A67" s="118"/>
    </row>
    <row r="68" spans="1:1" s="122" customFormat="1" ht="20.25">
      <c r="A68" s="118"/>
    </row>
    <row r="69" spans="1:1" s="122" customFormat="1" ht="20.25">
      <c r="A69" s="118"/>
    </row>
    <row r="70" spans="1:1" s="122" customFormat="1" ht="20.25">
      <c r="A70" s="118"/>
    </row>
    <row r="71" spans="1:1" s="122" customFormat="1" ht="20.25">
      <c r="A71" s="118"/>
    </row>
    <row r="72" spans="1:1" s="122" customFormat="1" ht="20.25">
      <c r="A72" s="118"/>
    </row>
    <row r="73" spans="1:1" s="122" customFormat="1" ht="20.25">
      <c r="A73" s="118"/>
    </row>
    <row r="74" spans="1:1" s="122" customFormat="1" ht="20.25">
      <c r="A74" s="118"/>
    </row>
    <row r="75" spans="1:1" s="122" customFormat="1" ht="20.25">
      <c r="A75" s="118"/>
    </row>
    <row r="76" spans="1:1" s="122" customFormat="1" ht="20.25">
      <c r="A76" s="118"/>
    </row>
    <row r="77" spans="1:1" s="122" customFormat="1" ht="20.25">
      <c r="A77" s="118"/>
    </row>
    <row r="78" spans="1:1" s="114" customFormat="1" ht="14.25">
      <c r="A78" s="148"/>
    </row>
    <row r="79" spans="1:1" s="114" customFormat="1" ht="14.25">
      <c r="A79" s="148"/>
    </row>
    <row r="80" spans="1:1" s="114" customFormat="1" ht="14.25">
      <c r="A80" s="148"/>
    </row>
    <row r="81" spans="1:1" s="114" customFormat="1" ht="14.25">
      <c r="A81" s="148"/>
    </row>
    <row r="82" spans="1:1" s="114" customFormat="1" ht="14.25">
      <c r="A82" s="148"/>
    </row>
    <row r="83" spans="1:1" s="114" customFormat="1" ht="14.25">
      <c r="A83" s="148"/>
    </row>
    <row r="84" spans="1:1" s="114" customFormat="1" ht="14.25">
      <c r="A84" s="148"/>
    </row>
    <row r="85" spans="1:1" s="114" customFormat="1" ht="14.25">
      <c r="A85" s="148"/>
    </row>
    <row r="86" spans="1:1" s="114" customFormat="1" ht="14.25">
      <c r="A86" s="148"/>
    </row>
    <row r="87" spans="1:1" s="114" customFormat="1" ht="14.25">
      <c r="A87" s="148"/>
    </row>
    <row r="88" spans="1:1" s="114" customFormat="1" ht="14.25">
      <c r="A88" s="148"/>
    </row>
    <row r="89" spans="1:1" s="114" customFormat="1" ht="14.25">
      <c r="A89" s="148"/>
    </row>
    <row r="90" spans="1:1" s="114" customFormat="1" ht="14.25">
      <c r="A90" s="148"/>
    </row>
    <row r="91" spans="1:1" s="114" customFormat="1" ht="14.25">
      <c r="A91" s="148"/>
    </row>
    <row r="92" spans="1:1" s="114" customFormat="1" ht="14.25">
      <c r="A92" s="148"/>
    </row>
    <row r="93" spans="1:1" s="114" customFormat="1" ht="14.25">
      <c r="A93" s="148"/>
    </row>
    <row r="94" spans="1:1" s="146" customFormat="1">
      <c r="A94" s="160"/>
    </row>
    <row r="95" spans="1:1" s="146" customFormat="1">
      <c r="A95" s="160"/>
    </row>
    <row r="96" spans="1:1" s="146" customFormat="1">
      <c r="A96" s="160"/>
    </row>
    <row r="97" spans="1:1" s="146" customFormat="1">
      <c r="A97" s="160"/>
    </row>
    <row r="98" spans="1:1" s="146" customFormat="1">
      <c r="A98" s="160"/>
    </row>
    <row r="99" spans="1:1" s="146" customFormat="1">
      <c r="A99" s="160"/>
    </row>
    <row r="100" spans="1:1" s="146" customFormat="1">
      <c r="A100" s="160"/>
    </row>
    <row r="101" spans="1:1" s="146" customFormat="1">
      <c r="A101" s="160"/>
    </row>
    <row r="102" spans="1:1" s="146" customFormat="1">
      <c r="A102" s="160"/>
    </row>
    <row r="103" spans="1:1" s="146" customFormat="1">
      <c r="A103" s="160"/>
    </row>
    <row r="104" spans="1:1" s="146" customFormat="1">
      <c r="A104" s="160"/>
    </row>
    <row r="105" spans="1:1" s="146" customFormat="1">
      <c r="A105" s="160"/>
    </row>
    <row r="106" spans="1:1" s="146" customFormat="1">
      <c r="A106" s="160"/>
    </row>
    <row r="107" spans="1:1" s="146" customFormat="1">
      <c r="A107" s="160"/>
    </row>
    <row r="108" spans="1:1" s="146" customFormat="1">
      <c r="A108" s="160"/>
    </row>
    <row r="109" spans="1:1" s="146" customFormat="1">
      <c r="A109" s="160"/>
    </row>
    <row r="110" spans="1:1" s="146" customFormat="1">
      <c r="A110" s="160"/>
    </row>
    <row r="111" spans="1:1" s="146" customFormat="1">
      <c r="A111" s="160"/>
    </row>
    <row r="112" spans="1:1" s="146" customFormat="1">
      <c r="A112" s="160"/>
    </row>
    <row r="113" spans="1:1" s="146" customFormat="1">
      <c r="A113" s="160"/>
    </row>
    <row r="114" spans="1:1" s="146" customFormat="1">
      <c r="A114" s="160"/>
    </row>
    <row r="115" spans="1:1" s="146" customFormat="1">
      <c r="A115" s="160"/>
    </row>
    <row r="116" spans="1:1" s="146" customFormat="1">
      <c r="A116" s="160"/>
    </row>
    <row r="117" spans="1:1" s="146" customFormat="1">
      <c r="A117" s="160"/>
    </row>
    <row r="118" spans="1:1" s="146" customFormat="1">
      <c r="A118" s="160"/>
    </row>
    <row r="119" spans="1:1" s="146" customFormat="1">
      <c r="A119" s="160"/>
    </row>
    <row r="120" spans="1:1" s="146" customFormat="1">
      <c r="A120" s="160"/>
    </row>
    <row r="121" spans="1:1" s="146" customFormat="1">
      <c r="A121" s="160"/>
    </row>
    <row r="122" spans="1:1" s="146" customFormat="1">
      <c r="A122" s="160"/>
    </row>
    <row r="123" spans="1:1" s="146" customFormat="1">
      <c r="A123" s="160"/>
    </row>
    <row r="124" spans="1:1" s="146" customFormat="1">
      <c r="A124" s="160"/>
    </row>
    <row r="125" spans="1:1" s="146" customFormat="1">
      <c r="A125" s="160"/>
    </row>
    <row r="126" spans="1:1" s="146" customFormat="1">
      <c r="A126" s="160"/>
    </row>
    <row r="127" spans="1:1" s="146" customFormat="1">
      <c r="A127" s="160"/>
    </row>
    <row r="128" spans="1:1" s="146" customFormat="1">
      <c r="A128" s="160"/>
    </row>
    <row r="129" spans="1:1" s="146" customFormat="1">
      <c r="A129" s="160"/>
    </row>
    <row r="130" spans="1:1" s="146" customFormat="1">
      <c r="A130" s="160"/>
    </row>
    <row r="131" spans="1:1" s="146" customFormat="1">
      <c r="A131" s="160"/>
    </row>
    <row r="132" spans="1:1" s="146" customFormat="1">
      <c r="A132" s="160"/>
    </row>
    <row r="133" spans="1:1" s="146" customFormat="1">
      <c r="A133" s="160"/>
    </row>
    <row r="134" spans="1:1" s="146" customFormat="1">
      <c r="A134" s="160"/>
    </row>
    <row r="135" spans="1:1" s="146" customFormat="1">
      <c r="A135" s="160"/>
    </row>
    <row r="136" spans="1:1" s="146" customFormat="1">
      <c r="A136" s="160"/>
    </row>
    <row r="137" spans="1:1" s="146" customFormat="1">
      <c r="A137" s="160"/>
    </row>
    <row r="138" spans="1:1" s="146" customFormat="1">
      <c r="A138" s="160"/>
    </row>
    <row r="139" spans="1:1" s="146" customFormat="1">
      <c r="A139" s="160"/>
    </row>
    <row r="140" spans="1:1" s="146" customFormat="1">
      <c r="A140" s="160"/>
    </row>
    <row r="141" spans="1:1" s="146" customFormat="1">
      <c r="A141" s="160"/>
    </row>
    <row r="142" spans="1:1" s="146" customFormat="1">
      <c r="A142" s="160"/>
    </row>
    <row r="143" spans="1:1" s="146" customFormat="1">
      <c r="A143" s="160"/>
    </row>
    <row r="144" spans="1:1" s="146" customFormat="1">
      <c r="A144" s="160"/>
    </row>
    <row r="145" spans="1:1" s="146" customFormat="1">
      <c r="A145" s="160"/>
    </row>
    <row r="146" spans="1:1" s="146" customFormat="1">
      <c r="A146" s="160"/>
    </row>
    <row r="147" spans="1:1" s="146" customFormat="1">
      <c r="A147" s="160"/>
    </row>
    <row r="148" spans="1:1" s="146" customFormat="1">
      <c r="A148" s="160"/>
    </row>
    <row r="149" spans="1:1" s="146" customFormat="1">
      <c r="A149" s="160"/>
    </row>
    <row r="150" spans="1:1" s="146" customFormat="1">
      <c r="A150" s="160"/>
    </row>
    <row r="151" spans="1:1" s="146" customFormat="1">
      <c r="A151" s="160"/>
    </row>
    <row r="152" spans="1:1" s="146" customFormat="1">
      <c r="A152" s="160"/>
    </row>
    <row r="153" spans="1:1" s="146" customFormat="1">
      <c r="A153" s="160"/>
    </row>
    <row r="154" spans="1:1" s="146" customFormat="1">
      <c r="A154" s="160"/>
    </row>
    <row r="155" spans="1:1" s="146" customFormat="1">
      <c r="A155" s="160"/>
    </row>
    <row r="156" spans="1:1" s="146" customFormat="1">
      <c r="A156" s="160"/>
    </row>
    <row r="157" spans="1:1" s="146" customFormat="1">
      <c r="A157" s="160"/>
    </row>
    <row r="158" spans="1:1" s="146" customFormat="1">
      <c r="A158" s="160"/>
    </row>
    <row r="159" spans="1:1" s="146" customFormat="1">
      <c r="A159" s="160"/>
    </row>
    <row r="160" spans="1:1" s="146" customFormat="1">
      <c r="A160" s="160"/>
    </row>
    <row r="161" spans="1:1" s="146" customFormat="1">
      <c r="A161" s="160"/>
    </row>
    <row r="162" spans="1:1" s="146" customFormat="1">
      <c r="A162" s="160"/>
    </row>
    <row r="163" spans="1:1" s="146" customFormat="1">
      <c r="A163" s="160"/>
    </row>
    <row r="164" spans="1:1" s="146" customFormat="1">
      <c r="A164" s="160"/>
    </row>
    <row r="165" spans="1:1" s="146" customFormat="1">
      <c r="A165" s="160"/>
    </row>
    <row r="166" spans="1:1" s="146" customFormat="1">
      <c r="A166" s="160"/>
    </row>
    <row r="167" spans="1:1" s="146" customFormat="1">
      <c r="A167" s="160"/>
    </row>
    <row r="168" spans="1:1" s="146" customFormat="1">
      <c r="A168" s="160"/>
    </row>
    <row r="169" spans="1:1" s="146" customFormat="1">
      <c r="A169" s="160"/>
    </row>
    <row r="170" spans="1:1" s="146" customFormat="1">
      <c r="A170" s="160"/>
    </row>
    <row r="171" spans="1:1" s="146" customFormat="1">
      <c r="A171" s="160"/>
    </row>
    <row r="172" spans="1:1" s="146" customFormat="1">
      <c r="A172" s="160"/>
    </row>
    <row r="173" spans="1:1" s="146" customFormat="1">
      <c r="A173" s="160"/>
    </row>
    <row r="174" spans="1:1" s="146" customFormat="1">
      <c r="A174" s="160"/>
    </row>
    <row r="175" spans="1:1" s="146" customFormat="1">
      <c r="A175" s="160"/>
    </row>
    <row r="176" spans="1:1" s="146" customFormat="1">
      <c r="A176" s="160"/>
    </row>
    <row r="177" spans="1:1" s="146" customFormat="1">
      <c r="A177" s="160"/>
    </row>
    <row r="178" spans="1:1" s="146" customFormat="1">
      <c r="A178" s="160"/>
    </row>
    <row r="179" spans="1:1" s="146" customFormat="1">
      <c r="A179" s="160"/>
    </row>
    <row r="180" spans="1:1" s="146" customFormat="1">
      <c r="A180" s="160"/>
    </row>
    <row r="181" spans="1:1" s="146" customFormat="1">
      <c r="A181" s="160"/>
    </row>
    <row r="182" spans="1:1" s="146" customFormat="1">
      <c r="A182" s="160"/>
    </row>
    <row r="183" spans="1:1" s="146" customFormat="1">
      <c r="A183" s="160"/>
    </row>
    <row r="184" spans="1:1" s="146" customFormat="1">
      <c r="A184" s="160"/>
    </row>
    <row r="185" spans="1:1" s="146" customFormat="1">
      <c r="A185" s="160"/>
    </row>
    <row r="186" spans="1:1" s="146" customFormat="1">
      <c r="A186" s="160"/>
    </row>
    <row r="187" spans="1:1" s="146" customFormat="1">
      <c r="A187" s="160"/>
    </row>
    <row r="188" spans="1:1" s="146" customFormat="1">
      <c r="A188" s="160"/>
    </row>
    <row r="189" spans="1:1" s="146" customFormat="1">
      <c r="A189" s="160"/>
    </row>
    <row r="190" spans="1:1" s="146" customFormat="1">
      <c r="A190" s="160"/>
    </row>
    <row r="191" spans="1:1" s="146" customFormat="1">
      <c r="A191" s="160"/>
    </row>
    <row r="192" spans="1:1" s="146" customFormat="1">
      <c r="A192" s="160"/>
    </row>
    <row r="193" spans="1:1" s="146" customFormat="1">
      <c r="A193" s="160"/>
    </row>
    <row r="194" spans="1:1" s="146" customFormat="1">
      <c r="A194" s="160"/>
    </row>
    <row r="195" spans="1:1" s="146" customFormat="1">
      <c r="A195" s="160"/>
    </row>
    <row r="196" spans="1:1" s="146" customFormat="1">
      <c r="A196" s="160"/>
    </row>
    <row r="197" spans="1:1" s="146" customFormat="1">
      <c r="A197" s="160"/>
    </row>
    <row r="198" spans="1:1" s="146" customFormat="1">
      <c r="A198" s="160"/>
    </row>
    <row r="199" spans="1:1" s="146" customFormat="1">
      <c r="A199" s="160"/>
    </row>
    <row r="200" spans="1:1" s="146" customFormat="1">
      <c r="A200" s="160"/>
    </row>
    <row r="201" spans="1:1" s="146" customFormat="1">
      <c r="A201" s="160"/>
    </row>
    <row r="202" spans="1:1" s="146" customFormat="1">
      <c r="A202" s="160"/>
    </row>
    <row r="203" spans="1:1" s="146" customFormat="1">
      <c r="A203" s="160"/>
    </row>
    <row r="204" spans="1:1" s="146" customFormat="1">
      <c r="A204" s="160"/>
    </row>
    <row r="205" spans="1:1" s="146" customFormat="1">
      <c r="A205" s="160"/>
    </row>
    <row r="206" spans="1:1" s="146" customFormat="1">
      <c r="A206" s="160"/>
    </row>
    <row r="207" spans="1:1" s="146" customFormat="1">
      <c r="A207" s="160"/>
    </row>
    <row r="208" spans="1:1" s="146" customFormat="1">
      <c r="A208" s="160"/>
    </row>
    <row r="209" spans="1:1" s="146" customFormat="1">
      <c r="A209" s="160"/>
    </row>
    <row r="210" spans="1:1" s="146" customFormat="1">
      <c r="A210" s="160"/>
    </row>
    <row r="211" spans="1:1" s="146" customFormat="1">
      <c r="A211" s="160"/>
    </row>
    <row r="212" spans="1:1" s="146" customFormat="1">
      <c r="A212" s="160"/>
    </row>
    <row r="213" spans="1:1" s="146" customFormat="1">
      <c r="A213" s="160"/>
    </row>
    <row r="214" spans="1:1" s="146" customFormat="1">
      <c r="A214" s="160"/>
    </row>
    <row r="215" spans="1:1" s="146" customFormat="1">
      <c r="A215" s="160"/>
    </row>
    <row r="216" spans="1:1" s="146" customFormat="1">
      <c r="A216" s="160"/>
    </row>
    <row r="217" spans="1:1" s="146" customFormat="1">
      <c r="A217" s="160"/>
    </row>
    <row r="218" spans="1:1" s="146" customFormat="1">
      <c r="A218" s="160"/>
    </row>
    <row r="219" spans="1:1" s="146" customFormat="1">
      <c r="A219" s="160"/>
    </row>
    <row r="220" spans="1:1" s="146" customFormat="1">
      <c r="A220" s="160"/>
    </row>
    <row r="221" spans="1:1" s="146" customFormat="1">
      <c r="A221" s="160"/>
    </row>
    <row r="222" spans="1:1" s="146" customFormat="1">
      <c r="A222" s="160"/>
    </row>
    <row r="223" spans="1:1" s="146" customFormat="1">
      <c r="A223" s="160"/>
    </row>
    <row r="224" spans="1:1" s="146" customFormat="1">
      <c r="A224" s="160"/>
    </row>
    <row r="225" spans="1:1" s="146" customFormat="1">
      <c r="A225" s="160"/>
    </row>
    <row r="226" spans="1:1" s="146" customFormat="1">
      <c r="A226" s="160"/>
    </row>
    <row r="227" spans="1:1" s="146" customFormat="1">
      <c r="A227" s="160"/>
    </row>
    <row r="228" spans="1:1" s="146" customFormat="1">
      <c r="A228" s="160"/>
    </row>
    <row r="229" spans="1:1" s="146" customFormat="1">
      <c r="A229" s="160"/>
    </row>
    <row r="230" spans="1:1" s="146" customFormat="1">
      <c r="A230" s="160"/>
    </row>
    <row r="231" spans="1:1" s="146" customFormat="1">
      <c r="A231" s="160"/>
    </row>
    <row r="232" spans="1:1" s="146" customFormat="1">
      <c r="A232" s="160"/>
    </row>
    <row r="233" spans="1:1" s="146" customFormat="1">
      <c r="A233" s="160"/>
    </row>
    <row r="234" spans="1:1" s="146" customFormat="1">
      <c r="A234" s="160"/>
    </row>
    <row r="235" spans="1:1" s="146" customFormat="1">
      <c r="A235" s="160"/>
    </row>
    <row r="236" spans="1:1" s="146" customFormat="1">
      <c r="A236" s="160"/>
    </row>
    <row r="237" spans="1:1" s="146" customFormat="1">
      <c r="A237" s="160"/>
    </row>
    <row r="238" spans="1:1" s="146" customFormat="1">
      <c r="A238" s="160"/>
    </row>
    <row r="239" spans="1:1" s="146" customFormat="1">
      <c r="A239" s="160"/>
    </row>
    <row r="240" spans="1:1" s="146" customFormat="1">
      <c r="A240" s="160"/>
    </row>
    <row r="241" spans="1:1" s="146" customFormat="1">
      <c r="A241" s="160"/>
    </row>
    <row r="242" spans="1:1" s="146" customFormat="1">
      <c r="A242" s="160"/>
    </row>
    <row r="243" spans="1:1" s="146" customFormat="1">
      <c r="A243" s="160"/>
    </row>
    <row r="244" spans="1:1" s="146" customFormat="1">
      <c r="A244" s="160"/>
    </row>
    <row r="245" spans="1:1" s="146" customFormat="1">
      <c r="A245" s="160"/>
    </row>
    <row r="246" spans="1:1" s="146" customFormat="1">
      <c r="A246" s="160"/>
    </row>
    <row r="247" spans="1:1" s="146" customFormat="1">
      <c r="A247" s="160"/>
    </row>
    <row r="248" spans="1:1" s="146" customFormat="1">
      <c r="A248" s="160"/>
    </row>
    <row r="249" spans="1:1" s="146" customFormat="1">
      <c r="A249" s="160"/>
    </row>
    <row r="250" spans="1:1" s="146" customFormat="1">
      <c r="A250" s="160"/>
    </row>
    <row r="251" spans="1:1" s="146" customFormat="1">
      <c r="A251" s="160"/>
    </row>
    <row r="252" spans="1:1" s="146" customFormat="1">
      <c r="A252" s="160"/>
    </row>
    <row r="253" spans="1:1" s="146" customFormat="1">
      <c r="A253" s="160"/>
    </row>
    <row r="254" spans="1:1" s="146" customFormat="1">
      <c r="A254" s="160"/>
    </row>
    <row r="255" spans="1:1" s="146" customFormat="1">
      <c r="A255" s="160"/>
    </row>
    <row r="256" spans="1:1" s="146" customFormat="1">
      <c r="A256" s="160"/>
    </row>
    <row r="257" spans="1:1" s="146" customFormat="1">
      <c r="A257" s="160"/>
    </row>
    <row r="258" spans="1:1" s="146" customFormat="1">
      <c r="A258" s="160"/>
    </row>
    <row r="259" spans="1:1" s="146" customFormat="1">
      <c r="A259" s="160"/>
    </row>
    <row r="260" spans="1:1" s="146" customFormat="1">
      <c r="A260" s="160"/>
    </row>
    <row r="261" spans="1:1" s="146" customFormat="1">
      <c r="A261" s="160"/>
    </row>
    <row r="262" spans="1:1" s="146" customFormat="1">
      <c r="A262" s="160"/>
    </row>
    <row r="263" spans="1:1" s="146" customFormat="1">
      <c r="A263" s="160"/>
    </row>
    <row r="264" spans="1:1" s="146" customFormat="1">
      <c r="A264" s="160"/>
    </row>
    <row r="265" spans="1:1" s="146" customFormat="1">
      <c r="A265" s="160"/>
    </row>
    <row r="266" spans="1:1" s="146" customFormat="1">
      <c r="A266" s="160"/>
    </row>
    <row r="267" spans="1:1" s="146" customFormat="1">
      <c r="A267" s="160"/>
    </row>
    <row r="268" spans="1:1" s="146" customFormat="1">
      <c r="A268" s="160"/>
    </row>
    <row r="269" spans="1:1" s="146" customFormat="1">
      <c r="A269" s="160"/>
    </row>
    <row r="270" spans="1:1" s="146" customFormat="1">
      <c r="A270" s="160"/>
    </row>
    <row r="271" spans="1:1" s="146" customFormat="1">
      <c r="A271" s="160"/>
    </row>
    <row r="272" spans="1:1" s="146" customFormat="1">
      <c r="A272" s="160"/>
    </row>
    <row r="273" spans="1:1" s="146" customFormat="1">
      <c r="A273" s="160"/>
    </row>
    <row r="274" spans="1:1" s="146" customFormat="1">
      <c r="A274" s="160"/>
    </row>
    <row r="275" spans="1:1" s="146" customFormat="1">
      <c r="A275" s="160"/>
    </row>
    <row r="276" spans="1:1" s="146" customFormat="1">
      <c r="A276" s="160"/>
    </row>
    <row r="277" spans="1:1" s="146" customFormat="1">
      <c r="A277" s="160"/>
    </row>
    <row r="278" spans="1:1" s="146" customFormat="1">
      <c r="A278" s="160"/>
    </row>
    <row r="279" spans="1:1" s="146" customFormat="1">
      <c r="A279" s="160"/>
    </row>
    <row r="280" spans="1:1" s="146" customFormat="1">
      <c r="A280" s="160"/>
    </row>
    <row r="281" spans="1:1" s="146" customFormat="1">
      <c r="A281" s="160"/>
    </row>
  </sheetData>
  <printOptions horizontalCentered="1"/>
  <pageMargins left="0.74803149606299213" right="0.74803149606299213" top="0.98425196850393704" bottom="0.46" header="0.51181102362204722" footer="0.28999999999999998"/>
  <pageSetup paperSize="9" orientation="portrait" horizontalDpi="4294967293" verticalDpi="300" r:id="rId1"/>
  <headerFooter alignWithMargins="0">
    <oddFooter>&amp;R&amp;8&amp;Z&amp;F/&amp;A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7B1D-F48B-4B4D-AC7F-6F72A0A09EC1}">
  <dimension ref="B2:L32"/>
  <sheetViews>
    <sheetView topLeftCell="A7" workbookViewId="0">
      <selection activeCell="P28" sqref="P28"/>
    </sheetView>
  </sheetViews>
  <sheetFormatPr defaultRowHeight="21"/>
  <cols>
    <col min="12" max="12" width="8" customWidth="1"/>
  </cols>
  <sheetData>
    <row r="2" spans="2:12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2:12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2:12"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2:12"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2:12"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2:12"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9"/>
    </row>
    <row r="9" spans="2:12"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9"/>
    </row>
    <row r="10" spans="2:12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9"/>
    </row>
    <row r="11" spans="2:12" ht="27" customHeight="1">
      <c r="B11" s="235" t="s">
        <v>178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7"/>
    </row>
    <row r="12" spans="2:12" ht="27" customHeight="1">
      <c r="B12" s="235" t="s">
        <v>179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7"/>
    </row>
    <row r="13" spans="2:12" ht="27" customHeight="1">
      <c r="B13" s="235" t="s">
        <v>180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7"/>
    </row>
    <row r="14" spans="2:12" ht="27" customHeight="1">
      <c r="B14" s="235" t="s">
        <v>181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7"/>
    </row>
    <row r="15" spans="2:12"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7"/>
    </row>
    <row r="16" spans="2:12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9"/>
    </row>
    <row r="17" spans="2:12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9"/>
    </row>
    <row r="18" spans="2:12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9"/>
    </row>
    <row r="19" spans="2:12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9"/>
    </row>
    <row r="20" spans="2:12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9"/>
    </row>
    <row r="21" spans="2:12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9"/>
    </row>
    <row r="22" spans="2:12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9"/>
    </row>
    <row r="23" spans="2:12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9"/>
    </row>
    <row r="24" spans="2:12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9"/>
    </row>
    <row r="25" spans="2:12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9"/>
    </row>
    <row r="26" spans="2:12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9"/>
    </row>
    <row r="27" spans="2:12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9"/>
    </row>
    <row r="28" spans="2:12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9"/>
    </row>
    <row r="29" spans="2:12" ht="26.25">
      <c r="B29" s="238" t="s">
        <v>141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40"/>
    </row>
    <row r="30" spans="2:12" ht="26.25">
      <c r="B30" s="241" t="s">
        <v>182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3"/>
    </row>
    <row r="31" spans="2:12"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9"/>
    </row>
    <row r="32" spans="2:12"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2"/>
    </row>
  </sheetData>
  <mergeCells count="7">
    <mergeCell ref="B13:L13"/>
    <mergeCell ref="B15:L15"/>
    <mergeCell ref="B29:L29"/>
    <mergeCell ref="B30:L30"/>
    <mergeCell ref="B11:L11"/>
    <mergeCell ref="B12:L12"/>
    <mergeCell ref="B14:L1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5</vt:i4>
      </vt:variant>
    </vt:vector>
  </HeadingPairs>
  <TitlesOfParts>
    <vt:vector size="14" baseType="lpstr">
      <vt:lpstr>ฐานข้อมูล</vt:lpstr>
      <vt:lpstr>ปก</vt:lpstr>
      <vt:lpstr>บรรยาย จ.เลย</vt:lpstr>
      <vt:lpstr>แผนที่ลุ่มน้ำ</vt:lpstr>
      <vt:lpstr>2-3แยกลุ่มน้ำ</vt:lpstr>
      <vt:lpstr>คำนวนเกษตร2563</vt:lpstr>
      <vt:lpstr>คำนวนอุปโภค อุต63-78</vt:lpstr>
      <vt:lpstr>คำนวนนิเวศ63-78</vt:lpstr>
      <vt:lpstr>ปก (2)</vt:lpstr>
      <vt:lpstr>'2-3แยกลุ่มน้ำ'!Print_Area</vt:lpstr>
      <vt:lpstr>'คำนวนอุปโภค อุต63-78'!Print_Area</vt:lpstr>
      <vt:lpstr>ฐานข้อมูล!Print_Area</vt:lpstr>
      <vt:lpstr>'บรรยาย จ.เลย'!Print_Area</vt:lpstr>
      <vt:lpstr>ฐานข้อมูล!Print_Titles</vt:lpstr>
    </vt:vector>
  </TitlesOfParts>
  <Company>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chaiyun</dc:creator>
  <cp:lastModifiedBy>lenovo</cp:lastModifiedBy>
  <cp:lastPrinted>2022-02-15T06:21:37Z</cp:lastPrinted>
  <dcterms:created xsi:type="dcterms:W3CDTF">2007-01-19T22:02:12Z</dcterms:created>
  <dcterms:modified xsi:type="dcterms:W3CDTF">2022-03-21T04:34:14Z</dcterms:modified>
</cp:coreProperties>
</file>